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cuments\Documentos\01 Ingresos del estado\Informe del conac\LGCG\2025\Publicación Portal Web\"/>
    </mc:Choice>
  </mc:AlternateContent>
  <xr:revisionPtr revIDLastSave="0" documentId="13_ncr:1_{B52A705A-681D-4B18-8512-7B92B6C495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 2025" sheetId="1" r:id="rId1"/>
  </sheets>
  <definedNames>
    <definedName name="_xlnm._FilterDatabase" localSheetId="0" hidden="1">'LI 2025'!#REF!</definedName>
    <definedName name="AllottedFunds" localSheetId="0">#REF!</definedName>
    <definedName name="AllottedFunds">#REF!</definedName>
    <definedName name="_xlnm.Print_Area" localSheetId="0">'LI 2025'!$B$1:$O$187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  <definedName name="_xlnm.Print_Titles" localSheetId="0">'LI 2025'!$1:$6</definedName>
  </definedNames>
  <calcPr calcId="191029"/>
</workbook>
</file>

<file path=xl/calcChain.xml><?xml version="1.0" encoding="utf-8"?>
<calcChain xmlns="http://schemas.openxmlformats.org/spreadsheetml/2006/main">
  <c r="C149" i="1" l="1"/>
  <c r="C170" i="1"/>
  <c r="O64" i="1"/>
  <c r="N64" i="1"/>
  <c r="M64" i="1"/>
  <c r="L64" i="1"/>
  <c r="K64" i="1"/>
  <c r="J64" i="1"/>
  <c r="I64" i="1"/>
  <c r="H64" i="1"/>
  <c r="G64" i="1"/>
  <c r="F64" i="1"/>
  <c r="E64" i="1"/>
  <c r="D64" i="1"/>
  <c r="C65" i="1"/>
  <c r="C64" i="1" s="1"/>
  <c r="C47" i="1"/>
  <c r="C46" i="1" s="1"/>
  <c r="D46" i="1"/>
  <c r="E46" i="1"/>
  <c r="F46" i="1"/>
  <c r="G46" i="1"/>
  <c r="H46" i="1"/>
  <c r="I46" i="1"/>
  <c r="J46" i="1"/>
  <c r="K46" i="1"/>
  <c r="L46" i="1"/>
  <c r="M46" i="1"/>
  <c r="N46" i="1"/>
  <c r="O46" i="1"/>
  <c r="E16" i="1"/>
  <c r="F16" i="1"/>
  <c r="G16" i="1"/>
  <c r="H16" i="1"/>
  <c r="I16" i="1"/>
  <c r="J16" i="1"/>
  <c r="K16" i="1"/>
  <c r="L16" i="1"/>
  <c r="M16" i="1"/>
  <c r="N16" i="1"/>
  <c r="O16" i="1"/>
  <c r="D16" i="1"/>
  <c r="C20" i="1"/>
  <c r="D14" i="1"/>
  <c r="E14" i="1"/>
  <c r="F14" i="1"/>
  <c r="G14" i="1"/>
  <c r="H14" i="1"/>
  <c r="I14" i="1"/>
  <c r="J14" i="1"/>
  <c r="K14" i="1"/>
  <c r="L14" i="1"/>
  <c r="M14" i="1"/>
  <c r="N14" i="1"/>
  <c r="O14" i="1"/>
  <c r="C169" i="1" l="1"/>
  <c r="C110" i="1"/>
  <c r="E103" i="1"/>
  <c r="F103" i="1"/>
  <c r="G103" i="1"/>
  <c r="H103" i="1"/>
  <c r="I103" i="1"/>
  <c r="J103" i="1"/>
  <c r="K103" i="1"/>
  <c r="L103" i="1"/>
  <c r="M103" i="1"/>
  <c r="N103" i="1"/>
  <c r="O103" i="1"/>
  <c r="D103" i="1"/>
  <c r="C83" i="1"/>
  <c r="D22" i="1"/>
  <c r="E149" i="1"/>
  <c r="F149" i="1"/>
  <c r="G149" i="1"/>
  <c r="H149" i="1"/>
  <c r="I149" i="1"/>
  <c r="J149" i="1"/>
  <c r="K149" i="1"/>
  <c r="L149" i="1"/>
  <c r="M149" i="1"/>
  <c r="N149" i="1"/>
  <c r="O149" i="1"/>
  <c r="D149" i="1"/>
  <c r="E80" i="1"/>
  <c r="F80" i="1"/>
  <c r="G80" i="1"/>
  <c r="H80" i="1"/>
  <c r="I80" i="1"/>
  <c r="J80" i="1"/>
  <c r="K80" i="1"/>
  <c r="L80" i="1"/>
  <c r="M80" i="1"/>
  <c r="N80" i="1"/>
  <c r="O80" i="1"/>
  <c r="D80" i="1"/>
  <c r="E185" i="1" l="1"/>
  <c r="F185" i="1"/>
  <c r="G185" i="1"/>
  <c r="H185" i="1"/>
  <c r="I185" i="1"/>
  <c r="J185" i="1"/>
  <c r="K185" i="1"/>
  <c r="L185" i="1"/>
  <c r="M185" i="1"/>
  <c r="N185" i="1"/>
  <c r="O185" i="1"/>
  <c r="D185" i="1"/>
  <c r="C168" i="1"/>
  <c r="E87" i="1"/>
  <c r="F87" i="1"/>
  <c r="G87" i="1"/>
  <c r="H87" i="1"/>
  <c r="I87" i="1"/>
  <c r="J87" i="1"/>
  <c r="K87" i="1"/>
  <c r="L87" i="1"/>
  <c r="M87" i="1"/>
  <c r="N87" i="1"/>
  <c r="O87" i="1"/>
  <c r="D87" i="1"/>
  <c r="C88" i="1"/>
  <c r="C87" i="1" s="1"/>
  <c r="E49" i="1"/>
  <c r="F49" i="1"/>
  <c r="G49" i="1"/>
  <c r="H49" i="1"/>
  <c r="I49" i="1"/>
  <c r="J49" i="1"/>
  <c r="K49" i="1"/>
  <c r="L49" i="1"/>
  <c r="M49" i="1"/>
  <c r="N49" i="1"/>
  <c r="O49" i="1"/>
  <c r="D49" i="1"/>
  <c r="C63" i="1"/>
  <c r="C19" i="1"/>
  <c r="C138" i="1" l="1"/>
  <c r="E22" i="1" l="1"/>
  <c r="F22" i="1"/>
  <c r="G22" i="1"/>
  <c r="H22" i="1"/>
  <c r="I22" i="1"/>
  <c r="J22" i="1"/>
  <c r="K22" i="1"/>
  <c r="L22" i="1"/>
  <c r="M22" i="1"/>
  <c r="N22" i="1"/>
  <c r="O22" i="1"/>
  <c r="C24" i="1"/>
  <c r="C131" i="1"/>
  <c r="C157" i="1"/>
  <c r="C133" i="1"/>
  <c r="C134" i="1"/>
  <c r="C135" i="1"/>
  <c r="C136" i="1"/>
  <c r="C137" i="1"/>
  <c r="C139" i="1"/>
  <c r="C140" i="1"/>
  <c r="C141" i="1"/>
  <c r="C142" i="1"/>
  <c r="C143" i="1"/>
  <c r="C144" i="1"/>
  <c r="C145" i="1"/>
  <c r="C146" i="1"/>
  <c r="C152" i="1"/>
  <c r="C158" i="1"/>
  <c r="E130" i="1"/>
  <c r="F130" i="1"/>
  <c r="G130" i="1"/>
  <c r="H130" i="1"/>
  <c r="I130" i="1"/>
  <c r="J130" i="1"/>
  <c r="K130" i="1"/>
  <c r="L130" i="1"/>
  <c r="M130" i="1"/>
  <c r="N130" i="1"/>
  <c r="O130" i="1"/>
  <c r="D130" i="1"/>
  <c r="C186" i="1"/>
  <c r="C185" i="1" s="1"/>
  <c r="C184" i="1"/>
  <c r="C183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0" i="1"/>
  <c r="C179" i="1"/>
  <c r="C178" i="1"/>
  <c r="C177" i="1"/>
  <c r="C176" i="1"/>
  <c r="C175" i="1"/>
  <c r="C17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1" i="1"/>
  <c r="C167" i="1"/>
  <c r="C166" i="1"/>
  <c r="C165" i="1"/>
  <c r="C164" i="1"/>
  <c r="C163" i="1"/>
  <c r="C162" i="1"/>
  <c r="C161" i="1"/>
  <c r="C160" i="1"/>
  <c r="C159" i="1"/>
  <c r="C156" i="1"/>
  <c r="C155" i="1"/>
  <c r="C154" i="1"/>
  <c r="C153" i="1"/>
  <c r="C151" i="1"/>
  <c r="C150" i="1"/>
  <c r="C148" i="1"/>
  <c r="C147" i="1"/>
  <c r="C132" i="1"/>
  <c r="C129" i="1"/>
  <c r="C128" i="1"/>
  <c r="C127" i="1"/>
  <c r="C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4" i="1"/>
  <c r="C123" i="1"/>
  <c r="C122" i="1"/>
  <c r="C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19" i="1"/>
  <c r="C118" i="1"/>
  <c r="C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5" i="1"/>
  <c r="C114" i="1"/>
  <c r="C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09" i="1"/>
  <c r="C108" i="1"/>
  <c r="C107" i="1"/>
  <c r="C106" i="1"/>
  <c r="C105" i="1"/>
  <c r="C104" i="1"/>
  <c r="C91" i="1"/>
  <c r="O91" i="1"/>
  <c r="N91" i="1"/>
  <c r="M91" i="1"/>
  <c r="L91" i="1"/>
  <c r="K91" i="1"/>
  <c r="J91" i="1"/>
  <c r="I91" i="1"/>
  <c r="H91" i="1"/>
  <c r="G91" i="1"/>
  <c r="F91" i="1"/>
  <c r="E91" i="1"/>
  <c r="D91" i="1"/>
  <c r="C86" i="1"/>
  <c r="C85" i="1"/>
  <c r="O84" i="1"/>
  <c r="N84" i="1"/>
  <c r="M84" i="1"/>
  <c r="L84" i="1"/>
  <c r="K84" i="1"/>
  <c r="J84" i="1"/>
  <c r="I84" i="1"/>
  <c r="H84" i="1"/>
  <c r="G84" i="1"/>
  <c r="F84" i="1"/>
  <c r="E84" i="1"/>
  <c r="D84" i="1"/>
  <c r="C82" i="1"/>
  <c r="C81" i="1"/>
  <c r="C75" i="1"/>
  <c r="C74" i="1"/>
  <c r="O73" i="1"/>
  <c r="O72" i="1" s="1"/>
  <c r="N73" i="1"/>
  <c r="N72" i="1" s="1"/>
  <c r="M73" i="1"/>
  <c r="M72" i="1" s="1"/>
  <c r="L73" i="1"/>
  <c r="L72" i="1" s="1"/>
  <c r="K73" i="1"/>
  <c r="K72" i="1" s="1"/>
  <c r="J73" i="1"/>
  <c r="J72" i="1" s="1"/>
  <c r="I73" i="1"/>
  <c r="I72" i="1" s="1"/>
  <c r="H73" i="1"/>
  <c r="H72" i="1" s="1"/>
  <c r="G73" i="1"/>
  <c r="G72" i="1" s="1"/>
  <c r="F73" i="1"/>
  <c r="F72" i="1" s="1"/>
  <c r="E73" i="1"/>
  <c r="D73" i="1"/>
  <c r="D72" i="1" s="1"/>
  <c r="C69" i="1"/>
  <c r="C68" i="1"/>
  <c r="C67" i="1"/>
  <c r="O66" i="1"/>
  <c r="N66" i="1"/>
  <c r="M66" i="1"/>
  <c r="L66" i="1"/>
  <c r="K66" i="1"/>
  <c r="J66" i="1"/>
  <c r="I66" i="1"/>
  <c r="H66" i="1"/>
  <c r="G66" i="1"/>
  <c r="F66" i="1"/>
  <c r="E66" i="1"/>
  <c r="D66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30" i="1"/>
  <c r="C29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6" i="1"/>
  <c r="C25" i="1" s="1"/>
  <c r="O25" i="1"/>
  <c r="N25" i="1"/>
  <c r="M25" i="1"/>
  <c r="L25" i="1"/>
  <c r="K25" i="1"/>
  <c r="J25" i="1"/>
  <c r="I25" i="1"/>
  <c r="H25" i="1"/>
  <c r="G25" i="1"/>
  <c r="F25" i="1"/>
  <c r="E25" i="1"/>
  <c r="D25" i="1"/>
  <c r="C23" i="1"/>
  <c r="C18" i="1"/>
  <c r="C17" i="1"/>
  <c r="C15" i="1"/>
  <c r="C14" i="1" s="1"/>
  <c r="C13" i="1"/>
  <c r="C12" i="1"/>
  <c r="C11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16" i="1" l="1"/>
  <c r="C80" i="1"/>
  <c r="I111" i="1"/>
  <c r="E111" i="1"/>
  <c r="M111" i="1"/>
  <c r="M102" i="1" s="1"/>
  <c r="C103" i="1"/>
  <c r="H111" i="1"/>
  <c r="H102" i="1" s="1"/>
  <c r="K111" i="1"/>
  <c r="K102" i="1" s="1"/>
  <c r="J111" i="1"/>
  <c r="J102" i="1" s="1"/>
  <c r="D111" i="1"/>
  <c r="L111" i="1"/>
  <c r="L102" i="1" s="1"/>
  <c r="F111" i="1"/>
  <c r="F102" i="1" s="1"/>
  <c r="N111" i="1"/>
  <c r="G111" i="1"/>
  <c r="G102" i="1" s="1"/>
  <c r="O111" i="1"/>
  <c r="O102" i="1" s="1"/>
  <c r="C22" i="1"/>
  <c r="C49" i="1"/>
  <c r="I102" i="1"/>
  <c r="E45" i="1"/>
  <c r="J45" i="1"/>
  <c r="N45" i="1"/>
  <c r="F45" i="1"/>
  <c r="M45" i="1"/>
  <c r="C112" i="1"/>
  <c r="K79" i="1"/>
  <c r="C73" i="1"/>
  <c r="C72" i="1" s="1"/>
  <c r="G79" i="1"/>
  <c r="O79" i="1"/>
  <c r="L79" i="1"/>
  <c r="H45" i="1"/>
  <c r="C66" i="1"/>
  <c r="H79" i="1"/>
  <c r="C130" i="1"/>
  <c r="C27" i="1"/>
  <c r="C173" i="1"/>
  <c r="C116" i="1"/>
  <c r="C182" i="1"/>
  <c r="E102" i="1"/>
  <c r="C125" i="1"/>
  <c r="C120" i="1"/>
  <c r="J79" i="1"/>
  <c r="C84" i="1"/>
  <c r="M79" i="1"/>
  <c r="F79" i="1"/>
  <c r="N79" i="1"/>
  <c r="I79" i="1"/>
  <c r="D79" i="1"/>
  <c r="E72" i="1"/>
  <c r="I45" i="1"/>
  <c r="K45" i="1"/>
  <c r="L45" i="1"/>
  <c r="D45" i="1"/>
  <c r="O45" i="1"/>
  <c r="G45" i="1"/>
  <c r="F8" i="1"/>
  <c r="N8" i="1"/>
  <c r="O8" i="1"/>
  <c r="G8" i="1"/>
  <c r="J8" i="1"/>
  <c r="H8" i="1"/>
  <c r="C9" i="1"/>
  <c r="M8" i="1"/>
  <c r="L8" i="1"/>
  <c r="I8" i="1"/>
  <c r="K8" i="1"/>
  <c r="D8" i="1"/>
  <c r="E8" i="1"/>
  <c r="E79" i="1"/>
  <c r="C45" i="1" l="1"/>
  <c r="C111" i="1"/>
  <c r="C102" i="1" s="1"/>
  <c r="C79" i="1"/>
  <c r="O7" i="1"/>
  <c r="C8" i="1"/>
  <c r="N102" i="1"/>
  <c r="N7" i="1" s="1"/>
  <c r="H7" i="1"/>
  <c r="L7" i="1"/>
  <c r="M7" i="1"/>
  <c r="G7" i="1"/>
  <c r="J7" i="1"/>
  <c r="I7" i="1"/>
  <c r="F7" i="1"/>
  <c r="E7" i="1"/>
  <c r="D102" i="1"/>
  <c r="K7" i="1"/>
  <c r="C7" i="1" l="1"/>
  <c r="D7" i="1"/>
</calcChain>
</file>

<file path=xl/sharedStrings.xml><?xml version="1.0" encoding="utf-8"?>
<sst xmlns="http://schemas.openxmlformats.org/spreadsheetml/2006/main" count="185" uniqueCount="178">
  <si>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</si>
  <si>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</si>
  <si>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</si>
  <si>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</si>
  <si>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</si>
  <si>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</si>
  <si>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</si>
  <si>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</si>
  <si>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</si>
  <si>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</si>
  <si>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</si>
  <si>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</si>
  <si>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</si>
  <si>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</si>
  <si>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</si>
  <si>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</si>
  <si>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</si>
  <si>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</si>
  <si>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</si>
  <si>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</si>
  <si>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</si>
  <si>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</si>
  <si>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</si>
  <si>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</si>
  <si>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</si>
  <si>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</si>
  <si>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</si>
  <si>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</si>
  <si>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</si>
  <si>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</si>
  <si>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</si>
  <si>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</si>
  <si>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</si>
  <si>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</si>
  <si>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</si>
  <si>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</si>
  <si>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</si>
  <si>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</si>
  <si>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</si>
  <si>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</si>
  <si>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</si>
  <si>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</si>
  <si>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</si>
  <si>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</si>
  <si>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</si>
  <si>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</si>
  <si>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</si>
  <si>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</si>
  <si>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</si>
  <si>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</si>
  <si>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</si>
  <si>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</si>
  <si>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</si>
  <si>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</si>
  <si>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</si>
  <si>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</si>
  <si>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</si>
  <si>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</si>
  <si>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</si>
  <si>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</si>
  <si>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</si>
  <si>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</si>
  <si>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</si>
  <si>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</si>
  <si>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</si>
  <si>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</si>
  <si>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</si>
  <si>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</si>
  <si>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</si>
  <si>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</si>
  <si>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</si>
  <si>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</si>
  <si>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</si>
  <si>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</si>
  <si>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</si>
  <si>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</si>
  <si>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</si>
  <si>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</si>
  <si>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</si>
  <si>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</si>
  <si>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</si>
  <si>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</si>
  <si>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</si>
  <si>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</si>
  <si>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Fondo de Compensación del ISAN</t>
  </si>
  <si>
    <t>Fondo de Compensación de REPECOS e Intermedios</t>
  </si>
  <si>
    <t>Participaciones de Gasolina y Diesel</t>
  </si>
  <si>
    <t>Fondo de Impuesto Sobre la Renta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</si>
  <si>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</si>
  <si>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</si>
  <si>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</si>
  <si>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</si>
  <si>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</si>
  <si>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</si>
  <si>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</si>
  <si>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</si>
  <si>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</si>
  <si>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</si>
  <si>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</si>
  <si>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</si>
  <si>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</si>
  <si>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</si>
  <si>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</si>
  <si>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</si>
  <si>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</si>
  <si>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</si>
  <si>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</si>
  <si>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</si>
  <si>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</si>
  <si>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08 Agricultura y Desarrollo Rural</t>
  </si>
  <si>
    <t>Ramo 11 Educación Pública</t>
  </si>
  <si>
    <t>Ramo 12 Salud</t>
  </si>
  <si>
    <t>Ramo 15 Desarrollo Agrario, Territorial y Urbano</t>
  </si>
  <si>
    <t>Ramo 16 Medio Ambiente y Recursos Naturales</t>
  </si>
  <si>
    <t>Ramo 23 Provisiones Salariales y Económicas</t>
  </si>
  <si>
    <t>Ramo 47 Entidades no Sectorizadas</t>
  </si>
  <si>
    <t>Ramo 48 Cultura</t>
  </si>
  <si>
    <t>Incentivos derivados de la colaboración fiscal</t>
  </si>
  <si>
    <t>Impuesto Sobre Tenencia o Uso de Vehículos</t>
  </si>
  <si>
    <t>Impuesto Sobre Automóviles Nuevos</t>
  </si>
  <si>
    <t>Impuesto Sobre la Renta</t>
  </si>
  <si>
    <t>Impuesto al Valor Agregado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</si>
  <si>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</si>
  <si>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</si>
  <si>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</si>
  <si>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</si>
  <si>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</si>
  <si>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</si>
  <si>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</si>
  <si>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Impuesto Empresarial Tasa Única</t>
  </si>
  <si>
    <t>Incentivos por el Uso de Medios Electrónicos de Pago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</si>
  <si>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</si>
  <si>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</si>
  <si>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</si>
  <si>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</si>
  <si>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</si>
  <si>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</si>
  <si>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</si>
  <si>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</si>
  <si>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</si>
  <si>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</si>
  <si>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</si>
  <si>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</si>
  <si>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</si>
  <si>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</si>
  <si>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Ramo 06 Hacienda y Crédito Público</t>
  </si>
  <si>
    <t>Ramo 09 Comunicaciones y Transportes</t>
  </si>
  <si>
    <t>Ramo 10 Economía</t>
  </si>
  <si>
    <t>Ramo 18 Energía</t>
  </si>
  <si>
    <t>Ramo 20 Bienestar</t>
  </si>
  <si>
    <t>Ramo 21 Turismo</t>
  </si>
  <si>
    <t>Ramo 36 Seguridad y Protección Ciudadana</t>
  </si>
  <si>
    <t>Ramo 38 Consejo Nacional de Ciencia y Tecnología</t>
  </si>
  <si>
    <t>Zona Federal Marítimo Terrestre</t>
  </si>
  <si>
    <t>Inspección y Vigilancia de 5 al Millar</t>
  </si>
  <si>
    <t>Incentivos de ISR de Bienes Inmuebles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</si>
  <si>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</si>
  <si>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</si>
  <si>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</si>
  <si>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</si>
  <si>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Del impuesto sobre adquisición de vehículos de motor usados entre particulares</t>
  </si>
  <si>
    <t>Del impuesto al hospedaje</t>
  </si>
  <si>
    <t>Del impuesto sobre nóminas</t>
  </si>
  <si>
    <t>Del impuesto adicional para el fomento al empleo</t>
  </si>
  <si>
    <t>Del impuesto sobre la extracción de materiales del suelo y subsuelo</t>
  </si>
  <si>
    <t>Del impuesto sobre uso o tenencia vehicular</t>
  </si>
  <si>
    <t>Ramo 14 Trabajo y Previsión Social</t>
  </si>
  <si>
    <t>Del impuesto a la venta final de bebidas con contenido alcohólico en envase cerrado.</t>
  </si>
  <si>
    <t>Por la Expedición de Permisos de Pesca Deportiva y Recreativa</t>
  </si>
  <si>
    <t>De los derrechos de las unidades de transparencia, acceso a la información pública y protección de datos personales</t>
  </si>
  <si>
    <t>Otros Aprovechamientos</t>
  </si>
  <si>
    <t>Uso, Goce o Aprovechemiento de Inmuebles Ubicados en los Causes, Vasos, así Como en las Rivieras o Zonas Federales Contiguas a los Cauces de las Corrientes y en los Vasos o Depositos de Propiedad Nacional</t>
  </si>
  <si>
    <t>Fondo de Estabilización de los Ingresos de las Entidades Federativas</t>
  </si>
  <si>
    <t>Secretaría de Bienestar</t>
  </si>
  <si>
    <t>Secretaría de Seguridad Ciudadana</t>
  </si>
  <si>
    <t>GOBIERNO DEL ESTADO LIBRE Y SOBERANO DE QUINTANA ROO     CALENDARIO LEY DE INGRESOS DEL EJERCICIO FISCAL 2025 (en pesos)</t>
  </si>
  <si>
    <t>Del impuesto sobre las erogaciones por participar en actividades con animales acuáticos</t>
  </si>
  <si>
    <t>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</si>
</sst>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0"/>
      <name val="Arial Narrow"/>
      <family val="2"/>
    </font>
    <font>
      <sz val="11"/>
      <color theme="0"/>
      <name val="Arial"/>
      <family val="2"/>
    </font>
    <font>
      <b/>
      <sz val="11"/>
      <color theme="0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48"/>
      <color theme="2"/>
      <name val="Cambria"/>
      <family val="2"/>
      <scheme val="major"/>
    </font>
    <font>
      <b/>
      <sz val="11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rgb="FF00B0F0"/>
      </bottom>
      <diagonal/>
    </border>
    <border>
      <left/>
      <right/>
      <top/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 style="medium">
        <color indexed="64"/>
      </left>
      <right/>
      <top style="hair">
        <color rgb="FF00B0F0"/>
      </top>
      <bottom style="medium">
        <color indexed="64"/>
      </bottom>
      <diagonal/>
    </border>
    <border>
      <left/>
      <right/>
      <top style="hair">
        <color rgb="FF00B0F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B0F0"/>
      </bottom>
      <diagonal/>
    </border>
    <border>
      <left style="medium">
        <color indexed="64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 style="medium">
        <color indexed="64"/>
      </right>
      <top style="hair">
        <color rgb="FF00B0F0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0" fillId="5" borderId="0" applyNumberFormat="0" applyProtection="0">
      <alignment vertical="center"/>
    </xf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6" fillId="3" borderId="6" xfId="1" applyNumberFormat="1" applyFont="1" applyFill="1" applyBorder="1" applyAlignment="1">
      <alignment vertical="center" wrapText="1"/>
    </xf>
    <xf numFmtId="3" fontId="6" fillId="3" borderId="7" xfId="1" applyNumberFormat="1" applyFont="1" applyFill="1" applyBorder="1" applyAlignment="1">
      <alignment vertical="center" wrapText="1"/>
    </xf>
    <xf numFmtId="3" fontId="6" fillId="0" borderId="0" xfId="1" applyNumberFormat="1" applyFont="1" applyAlignment="1">
      <alignment vertical="center" wrapText="1"/>
    </xf>
    <xf numFmtId="3" fontId="6" fillId="4" borderId="8" xfId="1" applyNumberFormat="1" applyFont="1" applyFill="1" applyBorder="1" applyAlignment="1">
      <alignment horizontal="left" vertical="center" wrapText="1"/>
    </xf>
    <xf numFmtId="3" fontId="6" fillId="4" borderId="9" xfId="1" applyNumberFormat="1" applyFont="1" applyFill="1" applyBorder="1">
      <alignment vertical="center"/>
    </xf>
    <xf numFmtId="3" fontId="6" fillId="0" borderId="0" xfId="1" applyNumberFormat="1" applyFont="1">
      <alignment vertical="center"/>
    </xf>
    <xf numFmtId="3" fontId="7" fillId="0" borderId="8" xfId="0" applyNumberFormat="1" applyFont="1" applyBorder="1" applyAlignment="1">
      <alignment horizontal="left" vertical="center" wrapText="1" indent="1"/>
    </xf>
    <xf numFmtId="3" fontId="8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8" xfId="0" applyFont="1" applyBorder="1" applyAlignment="1">
      <alignment horizontal="left" vertical="center" indent="1"/>
    </xf>
    <xf numFmtId="3" fontId="8" fillId="0" borderId="9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9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6" fillId="3" borderId="8" xfId="1" applyNumberFormat="1" applyFont="1" applyFill="1" applyBorder="1" applyAlignment="1">
      <alignment vertical="center" wrapText="1"/>
    </xf>
    <xf numFmtId="3" fontId="6" fillId="3" borderId="9" xfId="1" applyNumberFormat="1" applyFont="1" applyFill="1" applyBorder="1">
      <alignment vertical="center"/>
    </xf>
    <xf numFmtId="3" fontId="6" fillId="4" borderId="10" xfId="1" applyNumberFormat="1" applyFont="1" applyFill="1" applyBorder="1" applyAlignment="1">
      <alignment horizontal="left" vertical="center" wrapText="1"/>
    </xf>
    <xf numFmtId="3" fontId="7" fillId="0" borderId="4" xfId="0" applyNumberFormat="1" applyFont="1" applyBorder="1" applyAlignment="1">
      <alignment vertical="center" wrapText="1"/>
    </xf>
    <xf numFmtId="3" fontId="6" fillId="4" borderId="11" xfId="1" applyNumberFormat="1" applyFont="1" applyFill="1" applyBorder="1">
      <alignment vertical="center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8" fillId="0" borderId="8" xfId="0" applyFont="1" applyBorder="1" applyAlignment="1">
      <alignment horizontal="left" vertical="center" indent="2"/>
    </xf>
    <xf numFmtId="0" fontId="8" fillId="0" borderId="12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wrapText="1"/>
    </xf>
    <xf numFmtId="3" fontId="6" fillId="3" borderId="14" xfId="1" applyNumberFormat="1" applyFont="1" applyFill="1" applyBorder="1" applyAlignment="1">
      <alignment vertical="center" wrapText="1"/>
    </xf>
    <xf numFmtId="3" fontId="6" fillId="4" borderId="15" xfId="1" applyNumberFormat="1" applyFont="1" applyFill="1" applyBorder="1">
      <alignment vertical="center"/>
    </xf>
    <xf numFmtId="3" fontId="8" fillId="0" borderId="1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6" fillId="3" borderId="15" xfId="1" applyNumberFormat="1" applyFont="1" applyFill="1" applyBorder="1">
      <alignment vertical="center"/>
    </xf>
    <xf numFmtId="3" fontId="7" fillId="0" borderId="16" xfId="0" applyNumberFormat="1" applyFont="1" applyBorder="1" applyAlignment="1">
      <alignment vertical="center"/>
    </xf>
    <xf numFmtId="3" fontId="6" fillId="4" borderId="17" xfId="1" applyNumberFormat="1" applyFont="1" applyFill="1" applyBorder="1">
      <alignment vertical="center"/>
    </xf>
    <xf numFmtId="3" fontId="9" fillId="0" borderId="15" xfId="0" applyNumberFormat="1" applyFont="1" applyBorder="1" applyAlignment="1">
      <alignment horizontal="right" vertical="center" wrapText="1"/>
    </xf>
    <xf numFmtId="3" fontId="8" fillId="0" borderId="15" xfId="0" applyNumberFormat="1" applyFont="1" applyBorder="1" applyAlignment="1">
      <alignment horizontal="right" vertical="center" wrapText="1"/>
    </xf>
    <xf numFmtId="3" fontId="8" fillId="0" borderId="18" xfId="0" applyNumberFormat="1" applyFont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6" fillId="3" borderId="19" xfId="1" applyNumberFormat="1" applyFont="1" applyFill="1" applyBorder="1" applyAlignment="1">
      <alignment vertical="center" wrapText="1"/>
    </xf>
    <xf numFmtId="3" fontId="6" fillId="4" borderId="20" xfId="1" applyNumberFormat="1" applyFont="1" applyFill="1" applyBorder="1">
      <alignment vertical="center"/>
    </xf>
    <xf numFmtId="3" fontId="8" fillId="0" borderId="20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horizontal="right" vertical="center" wrapText="1"/>
    </xf>
    <xf numFmtId="3" fontId="7" fillId="0" borderId="20" xfId="0" applyNumberFormat="1" applyFont="1" applyBorder="1" applyAlignment="1">
      <alignment vertical="center"/>
    </xf>
    <xf numFmtId="3" fontId="6" fillId="3" borderId="20" xfId="1" applyNumberFormat="1" applyFont="1" applyFill="1" applyBorder="1">
      <alignment vertical="center"/>
    </xf>
    <xf numFmtId="3" fontId="7" fillId="0" borderId="21" xfId="0" applyNumberFormat="1" applyFont="1" applyBorder="1" applyAlignment="1">
      <alignment vertical="center"/>
    </xf>
    <xf numFmtId="3" fontId="6" fillId="4" borderId="22" xfId="1" applyNumberFormat="1" applyFont="1" applyFill="1" applyBorder="1">
      <alignment vertical="center"/>
    </xf>
    <xf numFmtId="3" fontId="9" fillId="0" borderId="20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vertical="center"/>
    </xf>
    <xf numFmtId="3" fontId="6" fillId="0" borderId="17" xfId="1" applyNumberFormat="1" applyFont="1" applyBorder="1">
      <alignment vertical="center"/>
    </xf>
    <xf numFmtId="3" fontId="6" fillId="0" borderId="11" xfId="1" applyNumberFormat="1" applyFont="1" applyBorder="1">
      <alignment vertical="center"/>
    </xf>
    <xf numFmtId="3" fontId="6" fillId="0" borderId="22" xfId="1" applyNumberFormat="1" applyFont="1" applyBorder="1">
      <alignment vertical="center"/>
    </xf>
    <xf numFmtId="0" fontId="8" fillId="0" borderId="8" xfId="0" applyFont="1" applyBorder="1" applyAlignment="1">
      <alignment horizontal="left" vertical="center" wrapText="1" indent="1"/>
    </xf>
    <xf numFmtId="3" fontId="8" fillId="0" borderId="13" xfId="0" applyNumberFormat="1" applyFont="1" applyBorder="1" applyAlignment="1">
      <alignment horizontal="right" vertical="center" wrapText="1"/>
    </xf>
    <xf numFmtId="3" fontId="8" fillId="0" borderId="23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Título 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392206</xdr:colOff>
      <xdr:row>0</xdr:row>
      <xdr:rowOff>89646</xdr:rowOff>
    </xdr:from>
    <xdr:to>
      <xdr:col>12</xdr:col>
      <xdr:colOff>712266</xdr:colOff>
      <xdr:row>3</xdr:row>
      <xdr:rowOff>156881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4559" y="89646"/>
          <a:ext cx="2292295" cy="80682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1524001</xdr:colOff>
      <xdr:row>0</xdr:row>
      <xdr:rowOff>44822</xdr:rowOff>
    </xdr:from>
    <xdr:to>
      <xdr:col>1</xdr:col>
      <xdr:colOff>2693998</xdr:colOff>
      <xdr:row>3</xdr:row>
      <xdr:rowOff>212911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594" b="17770"/>
        <a:stretch/>
      </xdr:blipFill>
      <xdr:spPr>
        <a:xfrm>
          <a:off x="1636060" y="44822"/>
          <a:ext cx="1169997" cy="907677"/>
        </a:xfrm>
        <a:prstGeom prst="rect">
          <a:avLst/>
        </a:prstGeom>
      </xdr:spPr>
    </xdr:pic>
    <xdr:clientData/>
  </xdr:twoCellAnchor>
  <xdr:twoCellAnchor editAs="oneCell">
    <xdr:from>
      <xdr:col>1</xdr:col>
      <xdr:colOff>4067736</xdr:colOff>
      <xdr:row>0</xdr:row>
      <xdr:rowOff>44823</xdr:rowOff>
    </xdr:from>
    <xdr:to>
      <xdr:col>4</xdr:col>
      <xdr:colOff>307856</xdr:colOff>
      <xdr:row>3</xdr:row>
      <xdr:rowOff>190500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014" t="26707" r="10861" b="15873"/>
        <a:stretch/>
      </xdr:blipFill>
      <xdr:spPr>
        <a:xfrm>
          <a:off x="4179795" y="44823"/>
          <a:ext cx="2313708" cy="885265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257736</xdr:colOff>
      <xdr:row>1</xdr:row>
      <xdr:rowOff>0</xdr:rowOff>
    </xdr:from>
    <xdr:to>
      <xdr:col>8</xdr:col>
      <xdr:colOff>762594</xdr:colOff>
      <xdr:row>3</xdr:row>
      <xdr:rowOff>134471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15618" y="246529"/>
          <a:ext cx="2477094" cy="62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Q191"/>
  <sheetViews>
    <sheetView showGridLines="0" tabSelected="1" zoomScale="85" zoomScaleNormal="85" workbookViewId="0"/>
  </sheetViews>
  <sheetFormatPr baseColWidth="10" defaultColWidth="11.42578125" defaultRowHeight="20.100000000000001" customHeight="1" x14ac:dyDescent="0.2"/>
  <cols>
    <col min="1" max="1" width="1.7109375" style="1" customWidth="1"/>
    <col min="2" max="2" width="61.42578125" style="35" customWidth="1"/>
    <col min="3" max="15" width="14.85546875" style="1" customWidth="1"/>
    <col min="16" max="16" width="12.7109375" style="1" customWidth="1"/>
    <col min="17" max="16384" width="11.42578125" style="1"/>
  </cols>
  <sheetData>
    <row r="4" spans="2:17" ht="20.100000000000001" customHeight="1" thickBot="1" x14ac:dyDescent="0.25"/>
    <row r="5" spans="2:17" ht="24.95" customHeight="1" thickBot="1" x14ac:dyDescent="0.25">
      <c r="B5" s="64" t="s">
        <v>175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P5" s="2"/>
    </row>
    <row r="6" spans="2:17" ht="24.95" customHeight="1" thickBot="1" x14ac:dyDescent="0.25">
      <c r="B6" s="3"/>
      <c r="C6" s="4" t="s">
        <v>12</v>
      </c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5" t="s">
        <v>11</v>
      </c>
      <c r="P6" s="6"/>
    </row>
    <row r="7" spans="2:17" ht="24.95" customHeight="1" thickBot="1" x14ac:dyDescent="0.25">
      <c r="B7" s="7" t="s">
        <v>13</v>
      </c>
      <c r="C7" s="46">
        <f t="shared" ref="C7:O7" si="0">SUM(C8,C34,C41,C45,C72,C79,C91,C102,C173,C182)</f>
        <v>51473800044</v>
      </c>
      <c r="D7" s="8">
        <f t="shared" si="0"/>
        <v>4685867814</v>
      </c>
      <c r="E7" s="8">
        <f t="shared" si="0"/>
        <v>4705122910</v>
      </c>
      <c r="F7" s="8">
        <f t="shared" si="0"/>
        <v>4190537301</v>
      </c>
      <c r="G7" s="8">
        <f t="shared" si="0"/>
        <v>4712367191</v>
      </c>
      <c r="H7" s="8">
        <f t="shared" si="0"/>
        <v>4710896064</v>
      </c>
      <c r="I7" s="8">
        <f t="shared" si="0"/>
        <v>4288662688</v>
      </c>
      <c r="J7" s="8">
        <f t="shared" si="0"/>
        <v>4734112137</v>
      </c>
      <c r="K7" s="8">
        <f t="shared" si="0"/>
        <v>3968161149</v>
      </c>
      <c r="L7" s="8">
        <f t="shared" si="0"/>
        <v>3940277701</v>
      </c>
      <c r="M7" s="8">
        <f t="shared" si="0"/>
        <v>3655296119</v>
      </c>
      <c r="N7" s="8">
        <f t="shared" si="0"/>
        <v>3699060107</v>
      </c>
      <c r="O7" s="9">
        <f t="shared" si="0"/>
        <v>4173438863</v>
      </c>
      <c r="P7" s="56"/>
      <c r="Q7" s="63"/>
    </row>
    <row r="8" spans="2:17" ht="20.100000000000001" customHeight="1" x14ac:dyDescent="0.2">
      <c r="B8" s="10" t="s">
        <v>14</v>
      </c>
      <c r="C8" s="36">
        <f>SUM(C9,C14,C16,C21,C22,C25,C27,C31,C32)</f>
        <v>9578187995</v>
      </c>
      <c r="D8" s="11">
        <f t="shared" ref="D8:O8" si="1">SUM(D9,D14,D16,D21,D22,D25,D27,D31,D32)</f>
        <v>965671095</v>
      </c>
      <c r="E8" s="11">
        <f t="shared" si="1"/>
        <v>855338347</v>
      </c>
      <c r="F8" s="11">
        <f t="shared" si="1"/>
        <v>802243137</v>
      </c>
      <c r="G8" s="11">
        <f t="shared" si="1"/>
        <v>886582958</v>
      </c>
      <c r="H8" s="11">
        <f t="shared" si="1"/>
        <v>811293374</v>
      </c>
      <c r="I8" s="11">
        <f t="shared" si="1"/>
        <v>880071365</v>
      </c>
      <c r="J8" s="11">
        <f t="shared" si="1"/>
        <v>774537812</v>
      </c>
      <c r="K8" s="11">
        <f t="shared" si="1"/>
        <v>781660942</v>
      </c>
      <c r="L8" s="11">
        <f t="shared" si="1"/>
        <v>778961958</v>
      </c>
      <c r="M8" s="11">
        <f t="shared" si="1"/>
        <v>670399885</v>
      </c>
      <c r="N8" s="11">
        <f t="shared" si="1"/>
        <v>665351232</v>
      </c>
      <c r="O8" s="47">
        <f t="shared" si="1"/>
        <v>706075890</v>
      </c>
      <c r="P8" s="12"/>
    </row>
    <row r="9" spans="2:17" ht="20.100000000000001" customHeight="1" x14ac:dyDescent="0.2">
      <c r="B9" s="13" t="s">
        <v>15</v>
      </c>
      <c r="C9" s="37">
        <f t="shared" ref="C9:O9" si="2">SUM(C10:C13)</f>
        <v>252966156</v>
      </c>
      <c r="D9" s="14">
        <f t="shared" si="2"/>
        <v>20379985</v>
      </c>
      <c r="E9" s="14">
        <f t="shared" si="2"/>
        <v>20944962</v>
      </c>
      <c r="F9" s="14">
        <f t="shared" si="2"/>
        <v>17745514</v>
      </c>
      <c r="G9" s="14">
        <f t="shared" si="2"/>
        <v>23096789</v>
      </c>
      <c r="H9" s="14">
        <f t="shared" si="2"/>
        <v>22840714</v>
      </c>
      <c r="I9" s="14">
        <f t="shared" si="2"/>
        <v>21413053</v>
      </c>
      <c r="J9" s="14">
        <f t="shared" si="2"/>
        <v>22286960</v>
      </c>
      <c r="K9" s="14">
        <f t="shared" si="2"/>
        <v>20478600</v>
      </c>
      <c r="L9" s="14">
        <f t="shared" si="2"/>
        <v>22130968</v>
      </c>
      <c r="M9" s="14">
        <f t="shared" si="2"/>
        <v>23106605</v>
      </c>
      <c r="N9" s="14">
        <f t="shared" si="2"/>
        <v>22328832</v>
      </c>
      <c r="O9" s="48">
        <f t="shared" si="2"/>
        <v>16213174</v>
      </c>
      <c r="P9" s="15"/>
    </row>
    <row r="10" spans="2:17" ht="20.100000000000001" customHeight="1" x14ac:dyDescent="0.2">
      <c r="B10" s="16" t="s">
        <v>156</v>
      </c>
      <c r="C10" s="38">
        <f>SUM(D10:O10)</f>
        <v>40092184</v>
      </c>
      <c r="D10" s="17">
        <v>3603972</v>
      </c>
      <c r="E10" s="17">
        <v>3497360</v>
      </c>
      <c r="F10" s="17">
        <v>3464077</v>
      </c>
      <c r="G10" s="17">
        <v>3487479</v>
      </c>
      <c r="H10" s="17">
        <v>3349927</v>
      </c>
      <c r="I10" s="17">
        <v>3728290</v>
      </c>
      <c r="J10" s="17">
        <v>3542046</v>
      </c>
      <c r="K10" s="17">
        <v>3223015</v>
      </c>
      <c r="L10" s="17">
        <v>2643581</v>
      </c>
      <c r="M10" s="17">
        <v>3561896</v>
      </c>
      <c r="N10" s="17">
        <v>3203320</v>
      </c>
      <c r="O10" s="49">
        <v>2787221</v>
      </c>
      <c r="P10" s="18"/>
    </row>
    <row r="11" spans="2:17" ht="20.100000000000001" customHeight="1" x14ac:dyDescent="0.2">
      <c r="B11" s="16" t="s">
        <v>157</v>
      </c>
      <c r="C11" s="38">
        <f>SUM(D11:O11)</f>
        <v>127097506</v>
      </c>
      <c r="D11" s="17">
        <v>8853283</v>
      </c>
      <c r="E11" s="17">
        <v>9624091</v>
      </c>
      <c r="F11" s="17">
        <v>7283345</v>
      </c>
      <c r="G11" s="17">
        <v>11304840</v>
      </c>
      <c r="H11" s="17">
        <v>11877143</v>
      </c>
      <c r="I11" s="17">
        <v>10969510</v>
      </c>
      <c r="J11" s="17">
        <v>11356593</v>
      </c>
      <c r="K11" s="17">
        <v>10458797</v>
      </c>
      <c r="L11" s="17">
        <v>12941279</v>
      </c>
      <c r="M11" s="17">
        <v>12382743</v>
      </c>
      <c r="N11" s="17">
        <v>12438700</v>
      </c>
      <c r="O11" s="49">
        <v>7607182</v>
      </c>
      <c r="P11" s="18"/>
    </row>
    <row r="12" spans="2:17" ht="20.100000000000001" customHeight="1" x14ac:dyDescent="0.2">
      <c r="B12" s="16" t="s">
        <v>158</v>
      </c>
      <c r="C12" s="38">
        <f>SUM(D12:O12)</f>
        <v>79965558</v>
      </c>
      <c r="D12" s="17">
        <v>7263191</v>
      </c>
      <c r="E12" s="17">
        <v>7331127</v>
      </c>
      <c r="F12" s="17">
        <v>6507075</v>
      </c>
      <c r="G12" s="17">
        <v>7747516</v>
      </c>
      <c r="H12" s="17">
        <v>7111762</v>
      </c>
      <c r="I12" s="17">
        <v>6214774</v>
      </c>
      <c r="J12" s="17">
        <v>6936300</v>
      </c>
      <c r="K12" s="17">
        <v>6402576</v>
      </c>
      <c r="L12" s="17">
        <v>6152784</v>
      </c>
      <c r="M12" s="17">
        <v>6703989</v>
      </c>
      <c r="N12" s="17">
        <v>6255233</v>
      </c>
      <c r="O12" s="49">
        <v>5339231</v>
      </c>
      <c r="P12" s="18"/>
    </row>
    <row r="13" spans="2:17" ht="20.100000000000001" customHeight="1" x14ac:dyDescent="0.2">
      <c r="B13" s="16" t="s">
        <v>159</v>
      </c>
      <c r="C13" s="38">
        <f>SUM(D13:O13)</f>
        <v>5810908</v>
      </c>
      <c r="D13" s="17">
        <v>659539</v>
      </c>
      <c r="E13" s="17">
        <v>492384</v>
      </c>
      <c r="F13" s="17">
        <v>491017</v>
      </c>
      <c r="G13" s="17">
        <v>556954</v>
      </c>
      <c r="H13" s="17">
        <v>501882</v>
      </c>
      <c r="I13" s="17">
        <v>500479</v>
      </c>
      <c r="J13" s="17">
        <v>452021</v>
      </c>
      <c r="K13" s="17">
        <v>394212</v>
      </c>
      <c r="L13" s="17">
        <v>393324</v>
      </c>
      <c r="M13" s="17">
        <v>457977</v>
      </c>
      <c r="N13" s="17">
        <v>431579</v>
      </c>
      <c r="O13" s="49">
        <v>479540</v>
      </c>
      <c r="P13" s="18"/>
    </row>
    <row r="14" spans="2:17" ht="20.100000000000001" customHeight="1" x14ac:dyDescent="0.2">
      <c r="B14" s="13" t="s">
        <v>16</v>
      </c>
      <c r="C14" s="37">
        <f>C15</f>
        <v>251792412</v>
      </c>
      <c r="D14" s="14">
        <f t="shared" ref="D14:O14" si="3">D15</f>
        <v>34320146</v>
      </c>
      <c r="E14" s="14">
        <f t="shared" si="3"/>
        <v>20554425</v>
      </c>
      <c r="F14" s="14">
        <f t="shared" si="3"/>
        <v>24042533</v>
      </c>
      <c r="G14" s="14">
        <f t="shared" si="3"/>
        <v>45911975</v>
      </c>
      <c r="H14" s="14">
        <f t="shared" si="3"/>
        <v>25337498</v>
      </c>
      <c r="I14" s="14">
        <f t="shared" si="3"/>
        <v>18782141</v>
      </c>
      <c r="J14" s="14">
        <f t="shared" si="3"/>
        <v>18047302</v>
      </c>
      <c r="K14" s="14">
        <f t="shared" si="3"/>
        <v>17157862</v>
      </c>
      <c r="L14" s="14">
        <f t="shared" si="3"/>
        <v>14201678</v>
      </c>
      <c r="M14" s="14">
        <f t="shared" si="3"/>
        <v>12520801</v>
      </c>
      <c r="N14" s="14">
        <f t="shared" si="3"/>
        <v>13285053</v>
      </c>
      <c r="O14" s="48">
        <f t="shared" si="3"/>
        <v>7630998</v>
      </c>
      <c r="P14" s="15"/>
    </row>
    <row r="15" spans="2:17" ht="20.100000000000001" customHeight="1" x14ac:dyDescent="0.2">
      <c r="B15" s="19" t="s">
        <v>165</v>
      </c>
      <c r="C15" s="38">
        <f>SUM(D15:O15)</f>
        <v>251792412</v>
      </c>
      <c r="D15" s="17">
        <v>34320146</v>
      </c>
      <c r="E15" s="17">
        <v>20554425</v>
      </c>
      <c r="F15" s="17">
        <v>24042533</v>
      </c>
      <c r="G15" s="17">
        <v>45911975</v>
      </c>
      <c r="H15" s="17">
        <v>25337498</v>
      </c>
      <c r="I15" s="17">
        <v>18782141</v>
      </c>
      <c r="J15" s="17">
        <v>18047302</v>
      </c>
      <c r="K15" s="17">
        <v>17157862</v>
      </c>
      <c r="L15" s="17">
        <v>14201678</v>
      </c>
      <c r="M15" s="17">
        <v>12520801</v>
      </c>
      <c r="N15" s="17">
        <v>13285053</v>
      </c>
      <c r="O15" s="49">
        <v>7630998</v>
      </c>
      <c r="P15" s="18"/>
    </row>
    <row r="16" spans="2:17" ht="20.100000000000001" customHeight="1" x14ac:dyDescent="0.2">
      <c r="B16" s="13" t="s">
        <v>17</v>
      </c>
      <c r="C16" s="37">
        <f>SUM(C17:C20)</f>
        <v>3931005008</v>
      </c>
      <c r="D16" s="14">
        <f>SUM(D17:D20)</f>
        <v>360783190</v>
      </c>
      <c r="E16" s="14">
        <f t="shared" ref="E16:O16" si="4">SUM(E17:E20)</f>
        <v>384328884</v>
      </c>
      <c r="F16" s="14">
        <f t="shared" si="4"/>
        <v>360239049</v>
      </c>
      <c r="G16" s="14">
        <f t="shared" si="4"/>
        <v>384017909</v>
      </c>
      <c r="H16" s="14">
        <f t="shared" si="4"/>
        <v>329529509</v>
      </c>
      <c r="I16" s="14">
        <f t="shared" si="4"/>
        <v>301380680</v>
      </c>
      <c r="J16" s="14">
        <f t="shared" si="4"/>
        <v>311344017</v>
      </c>
      <c r="K16" s="14">
        <f t="shared" si="4"/>
        <v>330028719</v>
      </c>
      <c r="L16" s="14">
        <f t="shared" si="4"/>
        <v>326155409</v>
      </c>
      <c r="M16" s="14">
        <f t="shared" si="4"/>
        <v>256469091</v>
      </c>
      <c r="N16" s="14">
        <f t="shared" si="4"/>
        <v>269826175</v>
      </c>
      <c r="O16" s="14">
        <f t="shared" si="4"/>
        <v>316902376</v>
      </c>
      <c r="P16" s="15"/>
    </row>
    <row r="17" spans="2:16" ht="20.100000000000001" customHeight="1" x14ac:dyDescent="0.2">
      <c r="B17" s="19" t="s">
        <v>160</v>
      </c>
      <c r="C17" s="38">
        <f>SUM(D17:O17)</f>
        <v>53518442</v>
      </c>
      <c r="D17" s="20">
        <v>4818131</v>
      </c>
      <c r="E17" s="20">
        <v>5697700</v>
      </c>
      <c r="F17" s="20">
        <v>5392736</v>
      </c>
      <c r="G17" s="20">
        <v>4833137</v>
      </c>
      <c r="H17" s="20">
        <v>4533122</v>
      </c>
      <c r="I17" s="20">
        <v>3556936</v>
      </c>
      <c r="J17" s="20">
        <v>6281937</v>
      </c>
      <c r="K17" s="20">
        <v>3838098</v>
      </c>
      <c r="L17" s="20">
        <v>2413695</v>
      </c>
      <c r="M17" s="20">
        <v>4900287</v>
      </c>
      <c r="N17" s="20">
        <v>4586044</v>
      </c>
      <c r="O17" s="50">
        <v>2666619</v>
      </c>
      <c r="P17" s="18"/>
    </row>
    <row r="18" spans="2:16" ht="20.100000000000001" customHeight="1" x14ac:dyDescent="0.2">
      <c r="B18" s="19" t="s">
        <v>161</v>
      </c>
      <c r="C18" s="38">
        <f>SUM(D18:O18)</f>
        <v>3469838649</v>
      </c>
      <c r="D18" s="20">
        <v>329551324</v>
      </c>
      <c r="E18" s="20">
        <v>352848759</v>
      </c>
      <c r="F18" s="20">
        <v>328476852</v>
      </c>
      <c r="G18" s="20">
        <v>353798032</v>
      </c>
      <c r="H18" s="20">
        <v>299281357</v>
      </c>
      <c r="I18" s="20">
        <v>259688279</v>
      </c>
      <c r="J18" s="20">
        <v>262756596</v>
      </c>
      <c r="K18" s="20">
        <v>285048129</v>
      </c>
      <c r="L18" s="20">
        <v>284778776</v>
      </c>
      <c r="M18" s="20">
        <v>213114636</v>
      </c>
      <c r="N18" s="20">
        <v>226474611</v>
      </c>
      <c r="O18" s="50">
        <v>274021298</v>
      </c>
      <c r="P18" s="18"/>
    </row>
    <row r="19" spans="2:16" ht="28.5" customHeight="1" x14ac:dyDescent="0.2">
      <c r="B19" s="60" t="s">
        <v>167</v>
      </c>
      <c r="C19" s="38">
        <f>SUM(D19:O19)</f>
        <v>299889297</v>
      </c>
      <c r="D19" s="20">
        <v>26413735</v>
      </c>
      <c r="E19" s="20">
        <v>25782425</v>
      </c>
      <c r="F19" s="20">
        <v>26369461</v>
      </c>
      <c r="G19" s="20">
        <v>25386740</v>
      </c>
      <c r="H19" s="20">
        <v>25715030</v>
      </c>
      <c r="I19" s="20">
        <v>23391731</v>
      </c>
      <c r="J19" s="20">
        <v>26702303</v>
      </c>
      <c r="K19" s="20">
        <v>26069552</v>
      </c>
      <c r="L19" s="20">
        <v>23728664</v>
      </c>
      <c r="M19" s="20">
        <v>22575982</v>
      </c>
      <c r="N19" s="20">
        <v>23111801</v>
      </c>
      <c r="O19" s="50">
        <v>24641873</v>
      </c>
      <c r="P19" s="18"/>
    </row>
    <row r="20" spans="2:16" ht="28.5" customHeight="1" x14ac:dyDescent="0.2">
      <c r="B20" s="60" t="s">
        <v>176</v>
      </c>
      <c r="C20" s="38">
        <f>SUM(D20:O20)</f>
        <v>107758620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14743734</v>
      </c>
      <c r="J20" s="20">
        <v>15603181</v>
      </c>
      <c r="K20" s="20">
        <v>15072940</v>
      </c>
      <c r="L20" s="20">
        <v>15234274</v>
      </c>
      <c r="M20" s="20">
        <v>15878186</v>
      </c>
      <c r="N20" s="20">
        <v>15653719</v>
      </c>
      <c r="O20" s="50">
        <v>15572586</v>
      </c>
      <c r="P20" s="18"/>
    </row>
    <row r="21" spans="2:16" ht="20.100000000000001" customHeight="1" x14ac:dyDescent="0.2">
      <c r="B21" s="13" t="s">
        <v>18</v>
      </c>
      <c r="C21" s="37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48">
        <v>0</v>
      </c>
      <c r="P21" s="15"/>
    </row>
    <row r="22" spans="2:16" ht="20.100000000000001" customHeight="1" x14ac:dyDescent="0.2">
      <c r="B22" s="13" t="s">
        <v>19</v>
      </c>
      <c r="C22" s="37">
        <f>SUM(C23:C24)</f>
        <v>4725166453</v>
      </c>
      <c r="D22" s="14">
        <f>SUM(D23:D24)</f>
        <v>507986910</v>
      </c>
      <c r="E22" s="14">
        <f t="shared" ref="E22:O22" si="5">SUM(E23:E24)</f>
        <v>391111528</v>
      </c>
      <c r="F22" s="14">
        <f t="shared" si="5"/>
        <v>363432842</v>
      </c>
      <c r="G22" s="14">
        <f t="shared" si="5"/>
        <v>397989810</v>
      </c>
      <c r="H22" s="14">
        <f t="shared" si="5"/>
        <v>388955495</v>
      </c>
      <c r="I22" s="14">
        <f t="shared" si="5"/>
        <v>504754411</v>
      </c>
      <c r="J22" s="14">
        <f t="shared" si="5"/>
        <v>386056708</v>
      </c>
      <c r="K22" s="14">
        <f t="shared" si="5"/>
        <v>377720794</v>
      </c>
      <c r="L22" s="14">
        <f t="shared" si="5"/>
        <v>397704987</v>
      </c>
      <c r="M22" s="14">
        <f t="shared" si="5"/>
        <v>344408188</v>
      </c>
      <c r="N22" s="14">
        <f t="shared" si="5"/>
        <v>322387573</v>
      </c>
      <c r="O22" s="48">
        <f t="shared" si="5"/>
        <v>342657207</v>
      </c>
      <c r="P22" s="15"/>
    </row>
    <row r="23" spans="2:16" ht="20.100000000000001" customHeight="1" x14ac:dyDescent="0.2">
      <c r="B23" s="19" t="s">
        <v>162</v>
      </c>
      <c r="C23" s="38">
        <f>SUM(D23:O23)</f>
        <v>4725166453</v>
      </c>
      <c r="D23" s="20">
        <v>507986910</v>
      </c>
      <c r="E23" s="20">
        <v>391111528</v>
      </c>
      <c r="F23" s="20">
        <v>363432842</v>
      </c>
      <c r="G23" s="20">
        <v>397989810</v>
      </c>
      <c r="H23" s="20">
        <v>388955495</v>
      </c>
      <c r="I23" s="20">
        <v>504754411</v>
      </c>
      <c r="J23" s="20">
        <v>386056708</v>
      </c>
      <c r="K23" s="20">
        <v>377720794</v>
      </c>
      <c r="L23" s="20">
        <v>397704987</v>
      </c>
      <c r="M23" s="20">
        <v>344408188</v>
      </c>
      <c r="N23" s="20">
        <v>322387573</v>
      </c>
      <c r="O23" s="50">
        <v>342657207</v>
      </c>
      <c r="P23" s="18"/>
    </row>
    <row r="24" spans="2:16" ht="20.100000000000001" customHeight="1" x14ac:dyDescent="0.2">
      <c r="B24" s="19" t="s">
        <v>163</v>
      </c>
      <c r="C24" s="38">
        <f>SUM(D24:O24)</f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50">
        <v>0</v>
      </c>
      <c r="P24" s="18"/>
    </row>
    <row r="25" spans="2:16" ht="20.100000000000001" customHeight="1" x14ac:dyDescent="0.2">
      <c r="B25" s="13" t="s">
        <v>20</v>
      </c>
      <c r="C25" s="37">
        <f>C26</f>
        <v>300815590</v>
      </c>
      <c r="D25" s="14">
        <f t="shared" ref="D25:O25" si="6">D26</f>
        <v>29920472</v>
      </c>
      <c r="E25" s="14">
        <f t="shared" si="6"/>
        <v>28021386</v>
      </c>
      <c r="F25" s="14">
        <f t="shared" si="6"/>
        <v>26820133</v>
      </c>
      <c r="G25" s="14">
        <f t="shared" si="6"/>
        <v>23484730</v>
      </c>
      <c r="H25" s="14">
        <f t="shared" si="6"/>
        <v>32420410</v>
      </c>
      <c r="I25" s="14">
        <f t="shared" si="6"/>
        <v>23998352</v>
      </c>
      <c r="J25" s="14">
        <f t="shared" si="6"/>
        <v>27100453</v>
      </c>
      <c r="K25" s="14">
        <f t="shared" si="6"/>
        <v>25006725</v>
      </c>
      <c r="L25" s="14">
        <f t="shared" si="6"/>
        <v>10108886</v>
      </c>
      <c r="M25" s="14">
        <f t="shared" si="6"/>
        <v>25341325</v>
      </c>
      <c r="N25" s="14">
        <f t="shared" si="6"/>
        <v>29852808</v>
      </c>
      <c r="O25" s="48">
        <f t="shared" si="6"/>
        <v>18739910</v>
      </c>
      <c r="P25" s="15"/>
    </row>
    <row r="26" spans="2:16" ht="20.100000000000001" customHeight="1" x14ac:dyDescent="0.2">
      <c r="B26" s="19" t="s">
        <v>164</v>
      </c>
      <c r="C26" s="38">
        <f>SUM(D26:O26)</f>
        <v>300815590</v>
      </c>
      <c r="D26" s="20">
        <v>29920472</v>
      </c>
      <c r="E26" s="20">
        <v>28021386</v>
      </c>
      <c r="F26" s="20">
        <v>26820133</v>
      </c>
      <c r="G26" s="20">
        <v>23484730</v>
      </c>
      <c r="H26" s="20">
        <v>32420410</v>
      </c>
      <c r="I26" s="20">
        <v>23998352</v>
      </c>
      <c r="J26" s="20">
        <v>27100453</v>
      </c>
      <c r="K26" s="20">
        <v>25006725</v>
      </c>
      <c r="L26" s="20">
        <v>10108886</v>
      </c>
      <c r="M26" s="20">
        <v>25341325</v>
      </c>
      <c r="N26" s="20">
        <v>29852808</v>
      </c>
      <c r="O26" s="50">
        <v>18739910</v>
      </c>
      <c r="P26" s="18"/>
    </row>
    <row r="27" spans="2:16" ht="20.100000000000001" customHeight="1" x14ac:dyDescent="0.2">
      <c r="B27" s="13" t="s">
        <v>21</v>
      </c>
      <c r="C27" s="37">
        <f>SUM(C28:C30)</f>
        <v>116442376</v>
      </c>
      <c r="D27" s="14">
        <f t="shared" ref="D27:O27" si="7">SUM(D28:D30)</f>
        <v>12280392</v>
      </c>
      <c r="E27" s="14">
        <f t="shared" si="7"/>
        <v>10377162</v>
      </c>
      <c r="F27" s="14">
        <f t="shared" si="7"/>
        <v>9963066</v>
      </c>
      <c r="G27" s="14">
        <f t="shared" si="7"/>
        <v>12081745</v>
      </c>
      <c r="H27" s="14">
        <f t="shared" si="7"/>
        <v>12209748</v>
      </c>
      <c r="I27" s="14">
        <f t="shared" si="7"/>
        <v>9742728</v>
      </c>
      <c r="J27" s="14">
        <f t="shared" si="7"/>
        <v>9702372</v>
      </c>
      <c r="K27" s="14">
        <f t="shared" si="7"/>
        <v>11268242</v>
      </c>
      <c r="L27" s="14">
        <f t="shared" si="7"/>
        <v>8660030</v>
      </c>
      <c r="M27" s="14">
        <f t="shared" si="7"/>
        <v>8553875</v>
      </c>
      <c r="N27" s="14">
        <f t="shared" si="7"/>
        <v>7670791</v>
      </c>
      <c r="O27" s="48">
        <f t="shared" si="7"/>
        <v>3932225</v>
      </c>
      <c r="P27" s="15"/>
    </row>
    <row r="28" spans="2:16" ht="20.100000000000001" customHeight="1" x14ac:dyDescent="0.2">
      <c r="B28" s="19" t="s">
        <v>22</v>
      </c>
      <c r="C28" s="38">
        <f>SUM(D28:O28)</f>
        <v>60566059</v>
      </c>
      <c r="D28" s="20">
        <v>8270475</v>
      </c>
      <c r="E28" s="20">
        <v>5795326</v>
      </c>
      <c r="F28" s="20">
        <v>4672991</v>
      </c>
      <c r="G28" s="20">
        <v>5132316</v>
      </c>
      <c r="H28" s="20">
        <v>4874983</v>
      </c>
      <c r="I28" s="20">
        <v>6513620</v>
      </c>
      <c r="J28" s="20">
        <v>4877698</v>
      </c>
      <c r="K28" s="20">
        <v>3835936</v>
      </c>
      <c r="L28" s="20">
        <v>4239361</v>
      </c>
      <c r="M28" s="20">
        <v>4623101</v>
      </c>
      <c r="N28" s="20">
        <v>4818194</v>
      </c>
      <c r="O28" s="50">
        <v>2912058</v>
      </c>
      <c r="P28" s="18"/>
    </row>
    <row r="29" spans="2:16" ht="20.100000000000001" customHeight="1" x14ac:dyDescent="0.2">
      <c r="B29" s="19" t="s">
        <v>23</v>
      </c>
      <c r="C29" s="38">
        <f>SUM(D29:O29)</f>
        <v>13314914</v>
      </c>
      <c r="D29" s="20">
        <v>1285973</v>
      </c>
      <c r="E29" s="20">
        <v>724757</v>
      </c>
      <c r="F29" s="20">
        <v>556163</v>
      </c>
      <c r="G29" s="20">
        <v>1081786</v>
      </c>
      <c r="H29" s="20">
        <v>1685080</v>
      </c>
      <c r="I29" s="20">
        <v>862204</v>
      </c>
      <c r="J29" s="20">
        <v>908953</v>
      </c>
      <c r="K29" s="20">
        <v>986500</v>
      </c>
      <c r="L29" s="20">
        <v>1164679</v>
      </c>
      <c r="M29" s="20">
        <v>1671848</v>
      </c>
      <c r="N29" s="20">
        <v>1774915</v>
      </c>
      <c r="O29" s="50">
        <v>612056</v>
      </c>
      <c r="P29" s="18"/>
    </row>
    <row r="30" spans="2:16" ht="20.100000000000001" customHeight="1" x14ac:dyDescent="0.2">
      <c r="B30" s="19" t="s">
        <v>24</v>
      </c>
      <c r="C30" s="38">
        <f>SUM(D30:O30)</f>
        <v>42561403</v>
      </c>
      <c r="D30" s="20">
        <v>2723944</v>
      </c>
      <c r="E30" s="20">
        <v>3857079</v>
      </c>
      <c r="F30" s="20">
        <v>4733912</v>
      </c>
      <c r="G30" s="20">
        <v>5867643</v>
      </c>
      <c r="H30" s="20">
        <v>5649685</v>
      </c>
      <c r="I30" s="20">
        <v>2366904</v>
      </c>
      <c r="J30" s="20">
        <v>3915721</v>
      </c>
      <c r="K30" s="20">
        <v>6445806</v>
      </c>
      <c r="L30" s="20">
        <v>3255990</v>
      </c>
      <c r="M30" s="20">
        <v>2258926</v>
      </c>
      <c r="N30" s="20">
        <v>1077682</v>
      </c>
      <c r="O30" s="50">
        <v>408111</v>
      </c>
      <c r="P30" s="18"/>
    </row>
    <row r="31" spans="2:16" ht="20.100000000000001" customHeight="1" x14ac:dyDescent="0.2">
      <c r="B31" s="13" t="s">
        <v>25</v>
      </c>
      <c r="C31" s="37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48">
        <v>0</v>
      </c>
      <c r="P31" s="15"/>
    </row>
    <row r="32" spans="2:16" ht="39.950000000000003" customHeight="1" x14ac:dyDescent="0.2">
      <c r="B32" s="13" t="s">
        <v>26</v>
      </c>
      <c r="C32" s="37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48">
        <v>0</v>
      </c>
      <c r="P32" s="15"/>
    </row>
    <row r="33" spans="2:16" ht="20.100000000000001" customHeight="1" x14ac:dyDescent="0.2">
      <c r="B33" s="21"/>
      <c r="C33" s="39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51"/>
      <c r="P33" s="23"/>
    </row>
    <row r="34" spans="2:16" ht="20.100000000000001" customHeight="1" x14ac:dyDescent="0.2">
      <c r="B34" s="24" t="s">
        <v>27</v>
      </c>
      <c r="C34" s="40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52">
        <v>0</v>
      </c>
      <c r="P34" s="15"/>
    </row>
    <row r="35" spans="2:16" ht="20.100000000000001" customHeight="1" x14ac:dyDescent="0.2">
      <c r="B35" s="13" t="s">
        <v>28</v>
      </c>
      <c r="C35" s="37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48">
        <v>0</v>
      </c>
      <c r="P35" s="15"/>
    </row>
    <row r="36" spans="2:16" ht="20.100000000000001" customHeight="1" x14ac:dyDescent="0.2">
      <c r="B36" s="13" t="s">
        <v>29</v>
      </c>
      <c r="C36" s="37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48">
        <v>0</v>
      </c>
      <c r="P36" s="15"/>
    </row>
    <row r="37" spans="2:16" ht="20.100000000000001" customHeight="1" x14ac:dyDescent="0.2">
      <c r="B37" s="13" t="s">
        <v>30</v>
      </c>
      <c r="C37" s="37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48">
        <v>0</v>
      </c>
      <c r="P37" s="15"/>
    </row>
    <row r="38" spans="2:16" ht="20.100000000000001" customHeight="1" x14ac:dyDescent="0.2">
      <c r="B38" s="13" t="s">
        <v>31</v>
      </c>
      <c r="C38" s="37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48">
        <v>0</v>
      </c>
      <c r="P38" s="15"/>
    </row>
    <row r="39" spans="2:16" ht="20.100000000000001" customHeight="1" x14ac:dyDescent="0.2">
      <c r="B39" s="13" t="s">
        <v>32</v>
      </c>
      <c r="C39" s="37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48">
        <v>0</v>
      </c>
      <c r="P39" s="15"/>
    </row>
    <row r="40" spans="2:16" ht="20.100000000000001" customHeight="1" x14ac:dyDescent="0.2">
      <c r="B40" s="21"/>
      <c r="C40" s="39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51"/>
      <c r="P40" s="23"/>
    </row>
    <row r="41" spans="2:16" ht="20.100000000000001" customHeight="1" x14ac:dyDescent="0.2">
      <c r="B41" s="24" t="s">
        <v>33</v>
      </c>
      <c r="C41" s="40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52">
        <v>0</v>
      </c>
      <c r="P41" s="15"/>
    </row>
    <row r="42" spans="2:16" ht="20.100000000000001" customHeight="1" x14ac:dyDescent="0.2">
      <c r="B42" s="13" t="s">
        <v>34</v>
      </c>
      <c r="C42" s="37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48">
        <v>0</v>
      </c>
      <c r="P42" s="15"/>
    </row>
    <row r="43" spans="2:16" ht="39.950000000000003" customHeight="1" x14ac:dyDescent="0.2">
      <c r="B43" s="13" t="s">
        <v>35</v>
      </c>
      <c r="C43" s="37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48">
        <v>0</v>
      </c>
      <c r="P43" s="15"/>
    </row>
    <row r="44" spans="2:16" ht="20.100000000000001" customHeight="1" x14ac:dyDescent="0.2">
      <c r="B44" s="21"/>
      <c r="C44" s="39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51"/>
      <c r="P44" s="23"/>
    </row>
    <row r="45" spans="2:16" ht="20.100000000000001" customHeight="1" x14ac:dyDescent="0.2">
      <c r="B45" s="24" t="s">
        <v>36</v>
      </c>
      <c r="C45" s="40">
        <f t="shared" ref="C45:O45" si="8">SUM(C46,C48,C49,C64,C66,C70)</f>
        <v>3710432663</v>
      </c>
      <c r="D45" s="25">
        <f t="shared" si="8"/>
        <v>401554719</v>
      </c>
      <c r="E45" s="25">
        <f t="shared" si="8"/>
        <v>347987498</v>
      </c>
      <c r="F45" s="25">
        <f t="shared" si="8"/>
        <v>283837022</v>
      </c>
      <c r="G45" s="25">
        <f t="shared" si="8"/>
        <v>422746191</v>
      </c>
      <c r="H45" s="25">
        <f t="shared" si="8"/>
        <v>267778555</v>
      </c>
      <c r="I45" s="25">
        <f t="shared" si="8"/>
        <v>219870537</v>
      </c>
      <c r="J45" s="25">
        <f t="shared" si="8"/>
        <v>385439829</v>
      </c>
      <c r="K45" s="25">
        <f t="shared" si="8"/>
        <v>326873957</v>
      </c>
      <c r="L45" s="25">
        <f t="shared" si="8"/>
        <v>228210483</v>
      </c>
      <c r="M45" s="25">
        <f t="shared" si="8"/>
        <v>406340309</v>
      </c>
      <c r="N45" s="25">
        <f t="shared" si="8"/>
        <v>239841366</v>
      </c>
      <c r="O45" s="52">
        <f t="shared" si="8"/>
        <v>179952197</v>
      </c>
      <c r="P45" s="15"/>
    </row>
    <row r="46" spans="2:16" ht="30.75" customHeight="1" x14ac:dyDescent="0.2">
      <c r="B46" s="13" t="s">
        <v>37</v>
      </c>
      <c r="C46" s="37">
        <f>C47</f>
        <v>1393498226</v>
      </c>
      <c r="D46" s="14">
        <f t="shared" ref="D46:O46" si="9">D47</f>
        <v>50999625</v>
      </c>
      <c r="E46" s="14">
        <f t="shared" si="9"/>
        <v>57819265</v>
      </c>
      <c r="F46" s="14">
        <f t="shared" si="9"/>
        <v>57262892</v>
      </c>
      <c r="G46" s="14">
        <f t="shared" si="9"/>
        <v>219245128</v>
      </c>
      <c r="H46" s="14">
        <f t="shared" si="9"/>
        <v>73574835</v>
      </c>
      <c r="I46" s="14">
        <f t="shared" si="9"/>
        <v>86045131</v>
      </c>
      <c r="J46" s="14">
        <f t="shared" si="9"/>
        <v>231084560</v>
      </c>
      <c r="K46" s="14">
        <f t="shared" si="9"/>
        <v>95150154</v>
      </c>
      <c r="L46" s="14">
        <f t="shared" si="9"/>
        <v>90967345</v>
      </c>
      <c r="M46" s="14">
        <f t="shared" si="9"/>
        <v>255997613</v>
      </c>
      <c r="N46" s="14">
        <f t="shared" si="9"/>
        <v>89759235</v>
      </c>
      <c r="O46" s="48">
        <f t="shared" si="9"/>
        <v>85592443</v>
      </c>
      <c r="P46" s="15"/>
    </row>
    <row r="47" spans="2:16" ht="20.100000000000001" customHeight="1" x14ac:dyDescent="0.2">
      <c r="B47" s="19" t="s">
        <v>41</v>
      </c>
      <c r="C47" s="38">
        <f t="shared" ref="C47" si="10">SUM(D47:O47)</f>
        <v>1393498226</v>
      </c>
      <c r="D47" s="20">
        <v>50999625</v>
      </c>
      <c r="E47" s="20">
        <v>57819265</v>
      </c>
      <c r="F47" s="20">
        <v>57262892</v>
      </c>
      <c r="G47" s="20">
        <v>219245128</v>
      </c>
      <c r="H47" s="20">
        <v>73574835</v>
      </c>
      <c r="I47" s="20">
        <v>86045131</v>
      </c>
      <c r="J47" s="20">
        <v>231084560</v>
      </c>
      <c r="K47" s="20">
        <v>95150154</v>
      </c>
      <c r="L47" s="20">
        <v>90967345</v>
      </c>
      <c r="M47" s="20">
        <v>255997613</v>
      </c>
      <c r="N47" s="20">
        <v>89759235</v>
      </c>
      <c r="O47" s="50">
        <v>85592443</v>
      </c>
      <c r="P47" s="15"/>
    </row>
    <row r="48" spans="2:16" ht="20.100000000000001" customHeight="1" x14ac:dyDescent="0.2">
      <c r="B48" s="13" t="s">
        <v>38</v>
      </c>
      <c r="C48" s="37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48">
        <v>0</v>
      </c>
      <c r="P48" s="15"/>
    </row>
    <row r="49" spans="2:16" ht="20.100000000000001" customHeight="1" x14ac:dyDescent="0.2">
      <c r="B49" s="13" t="s">
        <v>39</v>
      </c>
      <c r="C49" s="37">
        <f t="shared" ref="C49:O49" si="11">SUM(C50:C63)</f>
        <v>2240621620</v>
      </c>
      <c r="D49" s="14">
        <f t="shared" si="11"/>
        <v>345738813</v>
      </c>
      <c r="E49" s="14">
        <f t="shared" si="11"/>
        <v>285657388</v>
      </c>
      <c r="F49" s="14">
        <f t="shared" si="11"/>
        <v>220719890</v>
      </c>
      <c r="G49" s="14">
        <f t="shared" si="11"/>
        <v>195255270</v>
      </c>
      <c r="H49" s="14">
        <f t="shared" si="11"/>
        <v>188699149</v>
      </c>
      <c r="I49" s="14">
        <f t="shared" si="11"/>
        <v>129658722</v>
      </c>
      <c r="J49" s="14">
        <f t="shared" si="11"/>
        <v>147234271</v>
      </c>
      <c r="K49" s="14">
        <f t="shared" si="11"/>
        <v>212348296</v>
      </c>
      <c r="L49" s="14">
        <f t="shared" si="11"/>
        <v>132953718</v>
      </c>
      <c r="M49" s="14">
        <f t="shared" si="11"/>
        <v>144734840</v>
      </c>
      <c r="N49" s="14">
        <f t="shared" si="11"/>
        <v>146027932</v>
      </c>
      <c r="O49" s="48">
        <f t="shared" si="11"/>
        <v>91593331</v>
      </c>
      <c r="P49" s="15"/>
    </row>
    <row r="50" spans="2:16" ht="20.100000000000001" customHeight="1" x14ac:dyDescent="0.2">
      <c r="B50" s="19" t="s">
        <v>40</v>
      </c>
      <c r="C50" s="38">
        <f t="shared" ref="C50:C65" si="12">SUM(D50:O50)</f>
        <v>1015148829</v>
      </c>
      <c r="D50" s="20">
        <v>84987676</v>
      </c>
      <c r="E50" s="20">
        <v>74597740</v>
      </c>
      <c r="F50" s="20">
        <v>63540607</v>
      </c>
      <c r="G50" s="20">
        <v>90372942</v>
      </c>
      <c r="H50" s="20">
        <v>92274950</v>
      </c>
      <c r="I50" s="20">
        <v>81200505</v>
      </c>
      <c r="J50" s="20">
        <v>91572325</v>
      </c>
      <c r="K50" s="20">
        <v>140613633</v>
      </c>
      <c r="L50" s="20">
        <v>77240186</v>
      </c>
      <c r="M50" s="20">
        <v>76670758</v>
      </c>
      <c r="N50" s="20">
        <v>89243258</v>
      </c>
      <c r="O50" s="50">
        <v>52834249</v>
      </c>
      <c r="P50" s="18"/>
    </row>
    <row r="51" spans="2:16" ht="20.100000000000001" customHeight="1" x14ac:dyDescent="0.2">
      <c r="B51" s="19" t="s">
        <v>173</v>
      </c>
      <c r="C51" s="38">
        <f t="shared" si="12"/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50">
        <v>0</v>
      </c>
      <c r="P51" s="18"/>
    </row>
    <row r="52" spans="2:16" ht="20.100000000000001" customHeight="1" x14ac:dyDescent="0.2">
      <c r="B52" s="19" t="s">
        <v>41</v>
      </c>
      <c r="C52" s="38">
        <f t="shared" si="12"/>
        <v>904140723</v>
      </c>
      <c r="D52" s="20">
        <v>244249775</v>
      </c>
      <c r="E52" s="20">
        <v>180949948</v>
      </c>
      <c r="F52" s="20">
        <v>128339978</v>
      </c>
      <c r="G52" s="20">
        <v>77960899</v>
      </c>
      <c r="H52" s="20">
        <v>47521977</v>
      </c>
      <c r="I52" s="20">
        <v>29824618</v>
      </c>
      <c r="J52" s="20">
        <v>31634853</v>
      </c>
      <c r="K52" s="20">
        <v>39621643</v>
      </c>
      <c r="L52" s="20">
        <v>28210362</v>
      </c>
      <c r="M52" s="20">
        <v>37703303</v>
      </c>
      <c r="N52" s="20">
        <v>32163311</v>
      </c>
      <c r="O52" s="50">
        <v>25960056</v>
      </c>
      <c r="P52" s="18"/>
    </row>
    <row r="53" spans="2:16" ht="20.100000000000001" customHeight="1" x14ac:dyDescent="0.2">
      <c r="B53" s="19" t="s">
        <v>42</v>
      </c>
      <c r="C53" s="38">
        <f t="shared" si="12"/>
        <v>252838288</v>
      </c>
      <c r="D53" s="20">
        <v>11115011</v>
      </c>
      <c r="E53" s="20">
        <v>24439703</v>
      </c>
      <c r="F53" s="20">
        <v>23176560</v>
      </c>
      <c r="G53" s="20">
        <v>19895484</v>
      </c>
      <c r="H53" s="20">
        <v>44374832</v>
      </c>
      <c r="I53" s="20">
        <v>13207069</v>
      </c>
      <c r="J53" s="20">
        <v>18686612</v>
      </c>
      <c r="K53" s="20">
        <v>27123436</v>
      </c>
      <c r="L53" s="20">
        <v>22427555</v>
      </c>
      <c r="M53" s="20">
        <v>23066899</v>
      </c>
      <c r="N53" s="20">
        <v>16736780</v>
      </c>
      <c r="O53" s="50">
        <v>8588347</v>
      </c>
      <c r="P53" s="18"/>
    </row>
    <row r="54" spans="2:16" ht="20.100000000000001" customHeight="1" x14ac:dyDescent="0.2">
      <c r="B54" s="19" t="s">
        <v>43</v>
      </c>
      <c r="C54" s="38">
        <f t="shared" si="12"/>
        <v>898810</v>
      </c>
      <c r="D54" s="20">
        <v>164062</v>
      </c>
      <c r="E54" s="20">
        <v>228191</v>
      </c>
      <c r="F54" s="20">
        <v>114331</v>
      </c>
      <c r="G54" s="20">
        <v>66743</v>
      </c>
      <c r="H54" s="20">
        <v>49440</v>
      </c>
      <c r="I54" s="20">
        <v>62417</v>
      </c>
      <c r="J54" s="20">
        <v>59945</v>
      </c>
      <c r="K54" s="20">
        <v>39552</v>
      </c>
      <c r="L54" s="20">
        <v>30900</v>
      </c>
      <c r="M54" s="20">
        <v>43090</v>
      </c>
      <c r="N54" s="20">
        <v>31286</v>
      </c>
      <c r="O54" s="50">
        <v>8853</v>
      </c>
      <c r="P54" s="18"/>
    </row>
    <row r="55" spans="2:16" ht="20.100000000000001" customHeight="1" x14ac:dyDescent="0.2">
      <c r="B55" s="19" t="s">
        <v>44</v>
      </c>
      <c r="C55" s="38">
        <f t="shared" si="12"/>
        <v>35517567</v>
      </c>
      <c r="D55" s="20">
        <v>2147650</v>
      </c>
      <c r="E55" s="20">
        <v>2595940</v>
      </c>
      <c r="F55" s="20">
        <v>2965121</v>
      </c>
      <c r="G55" s="20">
        <v>4795439</v>
      </c>
      <c r="H55" s="20">
        <v>2194594</v>
      </c>
      <c r="I55" s="20">
        <v>3365034</v>
      </c>
      <c r="J55" s="20">
        <v>2922658</v>
      </c>
      <c r="K55" s="20">
        <v>2940364</v>
      </c>
      <c r="L55" s="20">
        <v>2419338</v>
      </c>
      <c r="M55" s="20">
        <v>3293433</v>
      </c>
      <c r="N55" s="20">
        <v>4103755</v>
      </c>
      <c r="O55" s="50">
        <v>1774241</v>
      </c>
      <c r="P55" s="18"/>
    </row>
    <row r="56" spans="2:16" ht="20.100000000000001" customHeight="1" x14ac:dyDescent="0.2">
      <c r="B56" s="19" t="s">
        <v>45</v>
      </c>
      <c r="C56" s="38">
        <f t="shared" si="12"/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50">
        <v>0</v>
      </c>
      <c r="P56" s="18"/>
    </row>
    <row r="57" spans="2:16" ht="20.100000000000001" customHeight="1" x14ac:dyDescent="0.2">
      <c r="B57" s="19" t="s">
        <v>47</v>
      </c>
      <c r="C57" s="38">
        <f t="shared" si="12"/>
        <v>821453</v>
      </c>
      <c r="D57" s="20">
        <v>55005</v>
      </c>
      <c r="E57" s="20">
        <v>74997</v>
      </c>
      <c r="F57" s="20">
        <v>88466</v>
      </c>
      <c r="G57" s="20">
        <v>79535</v>
      </c>
      <c r="H57" s="20">
        <v>77185</v>
      </c>
      <c r="I57" s="20">
        <v>62908</v>
      </c>
      <c r="J57" s="20">
        <v>53078</v>
      </c>
      <c r="K57" s="20">
        <v>72137</v>
      </c>
      <c r="L57" s="20">
        <v>101577</v>
      </c>
      <c r="M57" s="20">
        <v>57695</v>
      </c>
      <c r="N57" s="20">
        <v>69183</v>
      </c>
      <c r="O57" s="50">
        <v>29687</v>
      </c>
      <c r="P57" s="18"/>
    </row>
    <row r="58" spans="2:16" ht="20.100000000000001" customHeight="1" x14ac:dyDescent="0.2">
      <c r="B58" s="19" t="s">
        <v>48</v>
      </c>
      <c r="C58" s="38">
        <f t="shared" si="12"/>
        <v>15574784</v>
      </c>
      <c r="D58" s="20">
        <v>1390046</v>
      </c>
      <c r="E58" s="20">
        <v>1349657</v>
      </c>
      <c r="F58" s="20">
        <v>1213094</v>
      </c>
      <c r="G58" s="20">
        <v>877860</v>
      </c>
      <c r="H58" s="20">
        <v>1104201</v>
      </c>
      <c r="I58" s="20">
        <v>1125279</v>
      </c>
      <c r="J58" s="20">
        <v>1308273</v>
      </c>
      <c r="K58" s="20">
        <v>1326539</v>
      </c>
      <c r="L58" s="20">
        <v>1341912</v>
      </c>
      <c r="M58" s="20">
        <v>1898253</v>
      </c>
      <c r="N58" s="20">
        <v>1679055</v>
      </c>
      <c r="O58" s="50">
        <v>960615</v>
      </c>
      <c r="P58" s="18"/>
    </row>
    <row r="59" spans="2:16" ht="20.100000000000001" customHeight="1" x14ac:dyDescent="0.2">
      <c r="B59" s="19" t="s">
        <v>49</v>
      </c>
      <c r="C59" s="38">
        <f t="shared" si="12"/>
        <v>5609016</v>
      </c>
      <c r="D59" s="20">
        <v>592779</v>
      </c>
      <c r="E59" s="20">
        <v>629666</v>
      </c>
      <c r="F59" s="20">
        <v>600337</v>
      </c>
      <c r="G59" s="20">
        <v>616691</v>
      </c>
      <c r="H59" s="20">
        <v>488114</v>
      </c>
      <c r="I59" s="20">
        <v>391327</v>
      </c>
      <c r="J59" s="20">
        <v>333846</v>
      </c>
      <c r="K59" s="20">
        <v>150636</v>
      </c>
      <c r="L59" s="20">
        <v>80484</v>
      </c>
      <c r="M59" s="20">
        <v>725327</v>
      </c>
      <c r="N59" s="20">
        <v>528226</v>
      </c>
      <c r="O59" s="50">
        <v>471583</v>
      </c>
      <c r="P59" s="18"/>
    </row>
    <row r="60" spans="2:16" ht="20.100000000000001" customHeight="1" x14ac:dyDescent="0.2">
      <c r="B60" s="19" t="s">
        <v>50</v>
      </c>
      <c r="C60" s="38">
        <f t="shared" si="12"/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50">
        <v>0</v>
      </c>
      <c r="P60" s="18"/>
    </row>
    <row r="61" spans="2:16" ht="20.100000000000001" customHeight="1" x14ac:dyDescent="0.2">
      <c r="B61" s="19" t="s">
        <v>51</v>
      </c>
      <c r="C61" s="38">
        <f t="shared" si="12"/>
        <v>1839932</v>
      </c>
      <c r="D61" s="20">
        <v>216182</v>
      </c>
      <c r="E61" s="20">
        <v>171193</v>
      </c>
      <c r="F61" s="20">
        <v>152075</v>
      </c>
      <c r="G61" s="20">
        <v>154691</v>
      </c>
      <c r="H61" s="20">
        <v>160634</v>
      </c>
      <c r="I61" s="20">
        <v>103476</v>
      </c>
      <c r="J61" s="20">
        <v>113743</v>
      </c>
      <c r="K61" s="20">
        <v>158762</v>
      </c>
      <c r="L61" s="20">
        <v>195865</v>
      </c>
      <c r="M61" s="20">
        <v>182655</v>
      </c>
      <c r="N61" s="20">
        <v>163406</v>
      </c>
      <c r="O61" s="50">
        <v>67250</v>
      </c>
      <c r="P61" s="18"/>
    </row>
    <row r="62" spans="2:16" ht="20.100000000000001" customHeight="1" x14ac:dyDescent="0.2">
      <c r="B62" s="19" t="s">
        <v>174</v>
      </c>
      <c r="C62" s="38">
        <f t="shared" si="12"/>
        <v>8229722</v>
      </c>
      <c r="D62" s="20">
        <v>820627</v>
      </c>
      <c r="E62" s="20">
        <v>620353</v>
      </c>
      <c r="F62" s="20">
        <v>529296</v>
      </c>
      <c r="G62" s="20">
        <v>434986</v>
      </c>
      <c r="H62" s="20">
        <v>451257</v>
      </c>
      <c r="I62" s="20">
        <v>315638</v>
      </c>
      <c r="J62" s="20">
        <v>548938</v>
      </c>
      <c r="K62" s="20">
        <v>301541</v>
      </c>
      <c r="L62" s="20">
        <v>905539</v>
      </c>
      <c r="M62" s="20">
        <v>1093425</v>
      </c>
      <c r="N62" s="20">
        <v>1309672</v>
      </c>
      <c r="O62" s="50">
        <v>898450</v>
      </c>
      <c r="P62" s="18"/>
    </row>
    <row r="63" spans="2:16" ht="30" customHeight="1" x14ac:dyDescent="0.2">
      <c r="B63" s="60" t="s">
        <v>169</v>
      </c>
      <c r="C63" s="38">
        <f t="shared" si="12"/>
        <v>2496</v>
      </c>
      <c r="D63" s="20">
        <v>0</v>
      </c>
      <c r="E63" s="20">
        <v>0</v>
      </c>
      <c r="F63" s="20">
        <v>25</v>
      </c>
      <c r="G63" s="20">
        <v>0</v>
      </c>
      <c r="H63" s="20">
        <v>1965</v>
      </c>
      <c r="I63" s="20">
        <v>451</v>
      </c>
      <c r="J63" s="20">
        <v>0</v>
      </c>
      <c r="K63" s="20">
        <v>53</v>
      </c>
      <c r="L63" s="20">
        <v>0</v>
      </c>
      <c r="M63" s="20">
        <v>2</v>
      </c>
      <c r="N63" s="20">
        <v>0</v>
      </c>
      <c r="O63" s="50">
        <v>0</v>
      </c>
      <c r="P63" s="18"/>
    </row>
    <row r="64" spans="2:16" ht="20.100000000000001" customHeight="1" x14ac:dyDescent="0.2">
      <c r="B64" s="13" t="s">
        <v>52</v>
      </c>
      <c r="C64" s="37">
        <f>C65</f>
        <v>12223</v>
      </c>
      <c r="D64" s="14">
        <f t="shared" ref="D64:O64" si="13">D65</f>
        <v>711</v>
      </c>
      <c r="E64" s="14">
        <f t="shared" si="13"/>
        <v>1280</v>
      </c>
      <c r="F64" s="14">
        <f t="shared" si="13"/>
        <v>1118</v>
      </c>
      <c r="G64" s="14">
        <f t="shared" si="13"/>
        <v>746</v>
      </c>
      <c r="H64" s="14">
        <f t="shared" si="13"/>
        <v>1678</v>
      </c>
      <c r="I64" s="14">
        <f t="shared" si="13"/>
        <v>1051</v>
      </c>
      <c r="J64" s="14">
        <f t="shared" si="13"/>
        <v>373</v>
      </c>
      <c r="K64" s="14">
        <f t="shared" si="13"/>
        <v>745</v>
      </c>
      <c r="L64" s="14">
        <f t="shared" si="13"/>
        <v>559</v>
      </c>
      <c r="M64" s="14">
        <f t="shared" si="13"/>
        <v>888</v>
      </c>
      <c r="N64" s="14">
        <f t="shared" si="13"/>
        <v>1294</v>
      </c>
      <c r="O64" s="48">
        <f t="shared" si="13"/>
        <v>1780</v>
      </c>
      <c r="P64" s="15"/>
    </row>
    <row r="65" spans="2:16" ht="20.100000000000001" customHeight="1" x14ac:dyDescent="0.2">
      <c r="B65" s="19" t="s">
        <v>46</v>
      </c>
      <c r="C65" s="38">
        <f t="shared" si="12"/>
        <v>12223</v>
      </c>
      <c r="D65" s="20">
        <v>711</v>
      </c>
      <c r="E65" s="20">
        <v>1280</v>
      </c>
      <c r="F65" s="20">
        <v>1118</v>
      </c>
      <c r="G65" s="20">
        <v>746</v>
      </c>
      <c r="H65" s="20">
        <v>1678</v>
      </c>
      <c r="I65" s="20">
        <v>1051</v>
      </c>
      <c r="J65" s="20">
        <v>373</v>
      </c>
      <c r="K65" s="20">
        <v>745</v>
      </c>
      <c r="L65" s="20">
        <v>559</v>
      </c>
      <c r="M65" s="20">
        <v>888</v>
      </c>
      <c r="N65" s="20">
        <v>1294</v>
      </c>
      <c r="O65" s="50">
        <v>1780</v>
      </c>
      <c r="P65" s="15"/>
    </row>
    <row r="66" spans="2:16" ht="20.100000000000001" customHeight="1" x14ac:dyDescent="0.2">
      <c r="B66" s="13" t="s">
        <v>53</v>
      </c>
      <c r="C66" s="37">
        <f>SUM(C67:C69)</f>
        <v>76300594</v>
      </c>
      <c r="D66" s="14">
        <f t="shared" ref="D66:O66" si="14">SUM(D67:D69)</f>
        <v>4815570</v>
      </c>
      <c r="E66" s="14">
        <f t="shared" si="14"/>
        <v>4509565</v>
      </c>
      <c r="F66" s="14">
        <f t="shared" si="14"/>
        <v>5853122</v>
      </c>
      <c r="G66" s="14">
        <f t="shared" si="14"/>
        <v>8245047</v>
      </c>
      <c r="H66" s="14">
        <f t="shared" si="14"/>
        <v>5502893</v>
      </c>
      <c r="I66" s="14">
        <f t="shared" si="14"/>
        <v>4165633</v>
      </c>
      <c r="J66" s="14">
        <f t="shared" si="14"/>
        <v>7120625</v>
      </c>
      <c r="K66" s="14">
        <f t="shared" si="14"/>
        <v>19374762</v>
      </c>
      <c r="L66" s="14">
        <f t="shared" si="14"/>
        <v>4288861</v>
      </c>
      <c r="M66" s="14">
        <f t="shared" si="14"/>
        <v>5606968</v>
      </c>
      <c r="N66" s="14">
        <f t="shared" si="14"/>
        <v>4052905</v>
      </c>
      <c r="O66" s="48">
        <f t="shared" si="14"/>
        <v>2764643</v>
      </c>
      <c r="P66" s="15"/>
    </row>
    <row r="67" spans="2:16" ht="20.100000000000001" customHeight="1" x14ac:dyDescent="0.2">
      <c r="B67" s="19" t="s">
        <v>22</v>
      </c>
      <c r="C67" s="38">
        <f>SUM(D67:O67)</f>
        <v>17642696</v>
      </c>
      <c r="D67" s="20">
        <v>1965149</v>
      </c>
      <c r="E67" s="20">
        <v>1796348</v>
      </c>
      <c r="F67" s="20">
        <v>1810911</v>
      </c>
      <c r="G67" s="20">
        <v>1897156</v>
      </c>
      <c r="H67" s="20">
        <v>1358479</v>
      </c>
      <c r="I67" s="20">
        <v>1048939</v>
      </c>
      <c r="J67" s="20">
        <v>1182003</v>
      </c>
      <c r="K67" s="20">
        <v>1513741</v>
      </c>
      <c r="L67" s="20">
        <v>1276926</v>
      </c>
      <c r="M67" s="20">
        <v>1405801</v>
      </c>
      <c r="N67" s="20">
        <v>1455768</v>
      </c>
      <c r="O67" s="50">
        <v>931475</v>
      </c>
      <c r="P67" s="18"/>
    </row>
    <row r="68" spans="2:16" ht="20.100000000000001" customHeight="1" x14ac:dyDescent="0.2">
      <c r="B68" s="19" t="s">
        <v>23</v>
      </c>
      <c r="C68" s="38">
        <f>SUM(D68:O68)</f>
        <v>21659494</v>
      </c>
      <c r="D68" s="20">
        <v>1209546</v>
      </c>
      <c r="E68" s="20">
        <v>1220574</v>
      </c>
      <c r="F68" s="20">
        <v>1675800</v>
      </c>
      <c r="G68" s="20">
        <v>2642372</v>
      </c>
      <c r="H68" s="20">
        <v>1638431</v>
      </c>
      <c r="I68" s="20">
        <v>1031610</v>
      </c>
      <c r="J68" s="20">
        <v>2588605</v>
      </c>
      <c r="K68" s="20">
        <v>4872900</v>
      </c>
      <c r="L68" s="20">
        <v>1148043</v>
      </c>
      <c r="M68" s="20">
        <v>1948325</v>
      </c>
      <c r="N68" s="20">
        <v>1057107</v>
      </c>
      <c r="O68" s="50">
        <v>626181</v>
      </c>
      <c r="P68" s="18"/>
    </row>
    <row r="69" spans="2:16" ht="20.100000000000001" customHeight="1" x14ac:dyDescent="0.2">
      <c r="B69" s="19" t="s">
        <v>24</v>
      </c>
      <c r="C69" s="38">
        <f>SUM(D69:O69)</f>
        <v>36998404</v>
      </c>
      <c r="D69" s="20">
        <v>1640875</v>
      </c>
      <c r="E69" s="20">
        <v>1492643</v>
      </c>
      <c r="F69" s="20">
        <v>2366411</v>
      </c>
      <c r="G69" s="20">
        <v>3705519</v>
      </c>
      <c r="H69" s="20">
        <v>2505983</v>
      </c>
      <c r="I69" s="20">
        <v>2085084</v>
      </c>
      <c r="J69" s="20">
        <v>3350017</v>
      </c>
      <c r="K69" s="20">
        <v>12988121</v>
      </c>
      <c r="L69" s="20">
        <v>1863892</v>
      </c>
      <c r="M69" s="20">
        <v>2252842</v>
      </c>
      <c r="N69" s="20">
        <v>1540030</v>
      </c>
      <c r="O69" s="50">
        <v>1206987</v>
      </c>
      <c r="P69" s="18"/>
    </row>
    <row r="70" spans="2:16" ht="39.950000000000003" customHeight="1" x14ac:dyDescent="0.2">
      <c r="B70" s="13" t="s">
        <v>54</v>
      </c>
      <c r="C70" s="37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48">
        <v>0</v>
      </c>
      <c r="P70" s="15"/>
    </row>
    <row r="71" spans="2:16" ht="20.100000000000001" customHeight="1" x14ac:dyDescent="0.2">
      <c r="B71" s="21"/>
      <c r="C71" s="39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51"/>
      <c r="P71" s="23"/>
    </row>
    <row r="72" spans="2:16" ht="20.100000000000001" customHeight="1" x14ac:dyDescent="0.2">
      <c r="B72" s="24" t="s">
        <v>55</v>
      </c>
      <c r="C72" s="40">
        <f>SUM(C73,C76,C77)</f>
        <v>427724041</v>
      </c>
      <c r="D72" s="25">
        <f t="shared" ref="D72:O72" si="15">SUM(D73,D76,D77)</f>
        <v>25770744</v>
      </c>
      <c r="E72" s="25">
        <f t="shared" si="15"/>
        <v>35171752</v>
      </c>
      <c r="F72" s="25">
        <f t="shared" si="15"/>
        <v>37099005</v>
      </c>
      <c r="G72" s="25">
        <f t="shared" si="15"/>
        <v>32913371</v>
      </c>
      <c r="H72" s="25">
        <f t="shared" si="15"/>
        <v>35880590</v>
      </c>
      <c r="I72" s="25">
        <f t="shared" si="15"/>
        <v>46935214</v>
      </c>
      <c r="J72" s="25">
        <f t="shared" si="15"/>
        <v>51142115</v>
      </c>
      <c r="K72" s="25">
        <f t="shared" si="15"/>
        <v>45227215</v>
      </c>
      <c r="L72" s="25">
        <f t="shared" si="15"/>
        <v>47810128</v>
      </c>
      <c r="M72" s="25">
        <f t="shared" si="15"/>
        <v>25206674</v>
      </c>
      <c r="N72" s="25">
        <f t="shared" si="15"/>
        <v>19260732</v>
      </c>
      <c r="O72" s="52">
        <f t="shared" si="15"/>
        <v>25306501</v>
      </c>
      <c r="P72" s="15"/>
    </row>
    <row r="73" spans="2:16" ht="20.100000000000001" customHeight="1" x14ac:dyDescent="0.2">
      <c r="B73" s="13" t="s">
        <v>55</v>
      </c>
      <c r="C73" s="37">
        <f>SUM(C74:C75)</f>
        <v>427724041</v>
      </c>
      <c r="D73" s="14">
        <f t="shared" ref="D73:O73" si="16">SUM(D74:D75)</f>
        <v>25770744</v>
      </c>
      <c r="E73" s="14">
        <f t="shared" si="16"/>
        <v>35171752</v>
      </c>
      <c r="F73" s="14">
        <f t="shared" si="16"/>
        <v>37099005</v>
      </c>
      <c r="G73" s="14">
        <f t="shared" si="16"/>
        <v>32913371</v>
      </c>
      <c r="H73" s="14">
        <f t="shared" si="16"/>
        <v>35880590</v>
      </c>
      <c r="I73" s="14">
        <f t="shared" si="16"/>
        <v>46935214</v>
      </c>
      <c r="J73" s="14">
        <f t="shared" si="16"/>
        <v>51142115</v>
      </c>
      <c r="K73" s="14">
        <f t="shared" si="16"/>
        <v>45227215</v>
      </c>
      <c r="L73" s="14">
        <f t="shared" si="16"/>
        <v>47810128</v>
      </c>
      <c r="M73" s="14">
        <f t="shared" si="16"/>
        <v>25206674</v>
      </c>
      <c r="N73" s="14">
        <f t="shared" si="16"/>
        <v>19260732</v>
      </c>
      <c r="O73" s="48">
        <f t="shared" si="16"/>
        <v>25306501</v>
      </c>
      <c r="P73" s="15"/>
    </row>
    <row r="74" spans="2:16" ht="20.100000000000001" customHeight="1" x14ac:dyDescent="0.2">
      <c r="B74" s="19" t="s">
        <v>56</v>
      </c>
      <c r="C74" s="38">
        <f>SUM(D74:O74)</f>
        <v>54853846</v>
      </c>
      <c r="D74" s="20">
        <v>5349556</v>
      </c>
      <c r="E74" s="20">
        <v>5994601</v>
      </c>
      <c r="F74" s="20">
        <v>5440201</v>
      </c>
      <c r="G74" s="20">
        <v>6159417</v>
      </c>
      <c r="H74" s="20">
        <v>5044910</v>
      </c>
      <c r="I74" s="20">
        <v>4752914</v>
      </c>
      <c r="J74" s="20">
        <v>4480559</v>
      </c>
      <c r="K74" s="20">
        <v>4988819</v>
      </c>
      <c r="L74" s="20">
        <v>3849391</v>
      </c>
      <c r="M74" s="20">
        <v>3647771</v>
      </c>
      <c r="N74" s="20">
        <v>2870910</v>
      </c>
      <c r="O74" s="50">
        <v>2274797</v>
      </c>
      <c r="P74" s="18"/>
    </row>
    <row r="75" spans="2:16" ht="20.100000000000001" customHeight="1" x14ac:dyDescent="0.2">
      <c r="B75" s="19" t="s">
        <v>57</v>
      </c>
      <c r="C75" s="38">
        <f>SUM(D75:O75)</f>
        <v>372870195</v>
      </c>
      <c r="D75" s="20">
        <v>20421188</v>
      </c>
      <c r="E75" s="20">
        <v>29177151</v>
      </c>
      <c r="F75" s="20">
        <v>31658804</v>
      </c>
      <c r="G75" s="20">
        <v>26753954</v>
      </c>
      <c r="H75" s="20">
        <v>30835680</v>
      </c>
      <c r="I75" s="20">
        <v>42182300</v>
      </c>
      <c r="J75" s="20">
        <v>46661556</v>
      </c>
      <c r="K75" s="20">
        <v>40238396</v>
      </c>
      <c r="L75" s="20">
        <v>43960737</v>
      </c>
      <c r="M75" s="20">
        <v>21558903</v>
      </c>
      <c r="N75" s="20">
        <v>16389822</v>
      </c>
      <c r="O75" s="50">
        <v>23031704</v>
      </c>
      <c r="P75" s="18"/>
    </row>
    <row r="76" spans="2:16" ht="20.100000000000001" customHeight="1" x14ac:dyDescent="0.2">
      <c r="B76" s="13" t="s">
        <v>58</v>
      </c>
      <c r="C76" s="37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48">
        <v>0</v>
      </c>
      <c r="P76" s="15"/>
    </row>
    <row r="77" spans="2:16" ht="39.950000000000003" customHeight="1" x14ac:dyDescent="0.2">
      <c r="B77" s="26" t="s">
        <v>59</v>
      </c>
      <c r="C77" s="37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48">
        <v>0</v>
      </c>
      <c r="P77" s="15"/>
    </row>
    <row r="78" spans="2:16" ht="20.100000000000001" customHeight="1" x14ac:dyDescent="0.2">
      <c r="B78" s="27"/>
      <c r="C78" s="41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53"/>
      <c r="P78" s="23"/>
    </row>
    <row r="79" spans="2:16" ht="20.100000000000001" customHeight="1" x14ac:dyDescent="0.2">
      <c r="B79" s="24" t="s">
        <v>60</v>
      </c>
      <c r="C79" s="40">
        <f t="shared" ref="C79:O79" si="17">SUM(C80,C84,C87,C89)</f>
        <v>361385248</v>
      </c>
      <c r="D79" s="25">
        <f t="shared" si="17"/>
        <v>31754800</v>
      </c>
      <c r="E79" s="25">
        <f t="shared" si="17"/>
        <v>10637665</v>
      </c>
      <c r="F79" s="25">
        <f t="shared" si="17"/>
        <v>24932238</v>
      </c>
      <c r="G79" s="25">
        <f t="shared" si="17"/>
        <v>104718731</v>
      </c>
      <c r="H79" s="25">
        <f t="shared" si="17"/>
        <v>22089240</v>
      </c>
      <c r="I79" s="25">
        <f t="shared" si="17"/>
        <v>34943640</v>
      </c>
      <c r="J79" s="25">
        <f t="shared" si="17"/>
        <v>94223443</v>
      </c>
      <c r="K79" s="25">
        <f t="shared" si="17"/>
        <v>26043019</v>
      </c>
      <c r="L79" s="25">
        <f t="shared" si="17"/>
        <v>6298932</v>
      </c>
      <c r="M79" s="25">
        <f t="shared" si="17"/>
        <v>2249091</v>
      </c>
      <c r="N79" s="25">
        <f t="shared" si="17"/>
        <v>2216908</v>
      </c>
      <c r="O79" s="52">
        <f t="shared" si="17"/>
        <v>1277541</v>
      </c>
      <c r="P79" s="15"/>
    </row>
    <row r="80" spans="2:16" ht="20.100000000000001" customHeight="1" x14ac:dyDescent="0.2">
      <c r="B80" s="13" t="s">
        <v>60</v>
      </c>
      <c r="C80" s="37">
        <f>SUM(C81:C83)</f>
        <v>361385248</v>
      </c>
      <c r="D80" s="14">
        <f>SUM(D81:D83)</f>
        <v>31754800</v>
      </c>
      <c r="E80" s="14">
        <f t="shared" ref="E80:O80" si="18">SUM(E81:E83)</f>
        <v>10637665</v>
      </c>
      <c r="F80" s="14">
        <f t="shared" si="18"/>
        <v>24932238</v>
      </c>
      <c r="G80" s="14">
        <f t="shared" si="18"/>
        <v>104718731</v>
      </c>
      <c r="H80" s="14">
        <f t="shared" si="18"/>
        <v>22089240</v>
      </c>
      <c r="I80" s="14">
        <f t="shared" si="18"/>
        <v>34943640</v>
      </c>
      <c r="J80" s="14">
        <f t="shared" si="18"/>
        <v>94223443</v>
      </c>
      <c r="K80" s="14">
        <f t="shared" si="18"/>
        <v>26043019</v>
      </c>
      <c r="L80" s="14">
        <f t="shared" si="18"/>
        <v>6298932</v>
      </c>
      <c r="M80" s="14">
        <f t="shared" si="18"/>
        <v>2249091</v>
      </c>
      <c r="N80" s="14">
        <f t="shared" si="18"/>
        <v>2216908</v>
      </c>
      <c r="O80" s="48">
        <f t="shared" si="18"/>
        <v>1277541</v>
      </c>
      <c r="P80" s="15"/>
    </row>
    <row r="81" spans="2:16" ht="20.100000000000001" customHeight="1" x14ac:dyDescent="0.2">
      <c r="B81" s="19" t="s">
        <v>23</v>
      </c>
      <c r="C81" s="38">
        <f>SUM(D81:O81)</f>
        <v>6550700</v>
      </c>
      <c r="D81" s="20">
        <v>2446224</v>
      </c>
      <c r="E81" s="20">
        <v>1705315</v>
      </c>
      <c r="F81" s="20">
        <v>21915</v>
      </c>
      <c r="G81" s="20">
        <v>450762</v>
      </c>
      <c r="H81" s="20">
        <v>184393</v>
      </c>
      <c r="I81" s="20">
        <v>162865</v>
      </c>
      <c r="J81" s="20">
        <v>180925</v>
      </c>
      <c r="K81" s="20">
        <v>34108</v>
      </c>
      <c r="L81" s="20">
        <v>63576</v>
      </c>
      <c r="M81" s="20">
        <v>599922</v>
      </c>
      <c r="N81" s="20">
        <v>637860</v>
      </c>
      <c r="O81" s="50">
        <v>62835</v>
      </c>
      <c r="P81" s="18"/>
    </row>
    <row r="82" spans="2:16" ht="20.100000000000001" customHeight="1" x14ac:dyDescent="0.2">
      <c r="B82" s="19" t="s">
        <v>61</v>
      </c>
      <c r="C82" s="38">
        <f>SUM(D82:O82)</f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50">
        <v>0</v>
      </c>
      <c r="P82" s="18"/>
    </row>
    <row r="83" spans="2:16" ht="20.100000000000001" customHeight="1" x14ac:dyDescent="0.2">
      <c r="B83" s="19" t="s">
        <v>62</v>
      </c>
      <c r="C83" s="38">
        <f>SUM(D83:O83)</f>
        <v>354834548</v>
      </c>
      <c r="D83" s="20">
        <v>29308576</v>
      </c>
      <c r="E83" s="20">
        <v>8932350</v>
      </c>
      <c r="F83" s="20">
        <v>24910323</v>
      </c>
      <c r="G83" s="20">
        <v>104267969</v>
      </c>
      <c r="H83" s="20">
        <v>21904847</v>
      </c>
      <c r="I83" s="20">
        <v>34780775</v>
      </c>
      <c r="J83" s="20">
        <v>94042518</v>
      </c>
      <c r="K83" s="20">
        <v>26008911</v>
      </c>
      <c r="L83" s="20">
        <v>6235356</v>
      </c>
      <c r="M83" s="20">
        <v>1649169</v>
      </c>
      <c r="N83" s="20">
        <v>1579048</v>
      </c>
      <c r="O83" s="50">
        <v>1214706</v>
      </c>
      <c r="P83" s="18"/>
    </row>
    <row r="84" spans="2:16" ht="20.100000000000001" customHeight="1" x14ac:dyDescent="0.2">
      <c r="B84" s="13" t="s">
        <v>63</v>
      </c>
      <c r="C84" s="37">
        <f>SUM(C85:C86)</f>
        <v>0</v>
      </c>
      <c r="D84" s="14">
        <f t="shared" ref="D84:O84" si="19">SUM(D85:D86)</f>
        <v>0</v>
      </c>
      <c r="E84" s="14">
        <f t="shared" si="19"/>
        <v>0</v>
      </c>
      <c r="F84" s="14">
        <f t="shared" si="19"/>
        <v>0</v>
      </c>
      <c r="G84" s="14">
        <f t="shared" si="19"/>
        <v>0</v>
      </c>
      <c r="H84" s="14">
        <f t="shared" si="19"/>
        <v>0</v>
      </c>
      <c r="I84" s="14">
        <f t="shared" si="19"/>
        <v>0</v>
      </c>
      <c r="J84" s="14">
        <f t="shared" si="19"/>
        <v>0</v>
      </c>
      <c r="K84" s="14">
        <f t="shared" si="19"/>
        <v>0</v>
      </c>
      <c r="L84" s="14">
        <f t="shared" si="19"/>
        <v>0</v>
      </c>
      <c r="M84" s="14">
        <f t="shared" si="19"/>
        <v>0</v>
      </c>
      <c r="N84" s="14">
        <f t="shared" si="19"/>
        <v>0</v>
      </c>
      <c r="O84" s="48">
        <f t="shared" si="19"/>
        <v>0</v>
      </c>
      <c r="P84" s="15"/>
    </row>
    <row r="85" spans="2:16" ht="20.100000000000001" customHeight="1" x14ac:dyDescent="0.2">
      <c r="B85" s="19" t="s">
        <v>64</v>
      </c>
      <c r="C85" s="38">
        <f>SUM(D85:O85)</f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50">
        <v>0</v>
      </c>
      <c r="P85" s="18"/>
    </row>
    <row r="86" spans="2:16" ht="20.100000000000001" customHeight="1" x14ac:dyDescent="0.2">
      <c r="B86" s="19" t="s">
        <v>65</v>
      </c>
      <c r="C86" s="38">
        <f>SUM(D86:O86)</f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50">
        <v>0</v>
      </c>
      <c r="P86" s="18"/>
    </row>
    <row r="87" spans="2:16" ht="20.100000000000001" customHeight="1" x14ac:dyDescent="0.2">
      <c r="B87" s="13" t="s">
        <v>66</v>
      </c>
      <c r="C87" s="37">
        <f>C88</f>
        <v>0</v>
      </c>
      <c r="D87" s="14">
        <f>D88</f>
        <v>0</v>
      </c>
      <c r="E87" s="14">
        <f t="shared" ref="E87:O87" si="20">E88</f>
        <v>0</v>
      </c>
      <c r="F87" s="14">
        <f t="shared" si="20"/>
        <v>0</v>
      </c>
      <c r="G87" s="14">
        <f t="shared" si="20"/>
        <v>0</v>
      </c>
      <c r="H87" s="14">
        <f t="shared" si="20"/>
        <v>0</v>
      </c>
      <c r="I87" s="14">
        <f t="shared" si="20"/>
        <v>0</v>
      </c>
      <c r="J87" s="14">
        <f t="shared" si="20"/>
        <v>0</v>
      </c>
      <c r="K87" s="14">
        <f t="shared" si="20"/>
        <v>0</v>
      </c>
      <c r="L87" s="14">
        <f t="shared" si="20"/>
        <v>0</v>
      </c>
      <c r="M87" s="14">
        <f t="shared" si="20"/>
        <v>0</v>
      </c>
      <c r="N87" s="14">
        <f t="shared" si="20"/>
        <v>0</v>
      </c>
      <c r="O87" s="48">
        <f t="shared" si="20"/>
        <v>0</v>
      </c>
      <c r="P87" s="15"/>
    </row>
    <row r="88" spans="2:16" ht="20.100000000000001" customHeight="1" x14ac:dyDescent="0.2">
      <c r="B88" s="19" t="s">
        <v>170</v>
      </c>
      <c r="C88" s="57">
        <f>SUM(D88:O88)</f>
        <v>0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9">
        <v>0</v>
      </c>
      <c r="P88" s="15"/>
    </row>
    <row r="89" spans="2:16" ht="39.950000000000003" customHeight="1" x14ac:dyDescent="0.2">
      <c r="B89" s="26" t="s">
        <v>67</v>
      </c>
      <c r="C89" s="42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54">
        <v>0</v>
      </c>
      <c r="P89" s="15"/>
    </row>
    <row r="90" spans="2:16" ht="20.100000000000001" customHeight="1" x14ac:dyDescent="0.2">
      <c r="B90" s="21"/>
      <c r="C90" s="39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51"/>
      <c r="P90" s="23"/>
    </row>
    <row r="91" spans="2:16" ht="24" customHeight="1" x14ac:dyDescent="0.2">
      <c r="B91" s="24" t="s">
        <v>68</v>
      </c>
      <c r="C91" s="40">
        <f>SUM(C92:C100)</f>
        <v>0</v>
      </c>
      <c r="D91" s="25">
        <f t="shared" ref="D91:O91" si="21">SUM(D92:D100)</f>
        <v>0</v>
      </c>
      <c r="E91" s="25">
        <f t="shared" si="21"/>
        <v>0</v>
      </c>
      <c r="F91" s="25">
        <f t="shared" si="21"/>
        <v>0</v>
      </c>
      <c r="G91" s="25">
        <f t="shared" si="21"/>
        <v>0</v>
      </c>
      <c r="H91" s="25">
        <f t="shared" si="21"/>
        <v>0</v>
      </c>
      <c r="I91" s="25">
        <f t="shared" si="21"/>
        <v>0</v>
      </c>
      <c r="J91" s="25">
        <f t="shared" si="21"/>
        <v>0</v>
      </c>
      <c r="K91" s="25">
        <f t="shared" si="21"/>
        <v>0</v>
      </c>
      <c r="L91" s="25">
        <f t="shared" si="21"/>
        <v>0</v>
      </c>
      <c r="M91" s="25">
        <f t="shared" si="21"/>
        <v>0</v>
      </c>
      <c r="N91" s="25">
        <f t="shared" si="21"/>
        <v>0</v>
      </c>
      <c r="O91" s="52">
        <f t="shared" si="21"/>
        <v>0</v>
      </c>
      <c r="P91" s="15"/>
    </row>
    <row r="92" spans="2:16" ht="39.75" customHeight="1" x14ac:dyDescent="0.2">
      <c r="B92" s="13" t="s">
        <v>69</v>
      </c>
      <c r="C92" s="37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48">
        <v>0</v>
      </c>
      <c r="P92" s="15"/>
    </row>
    <row r="93" spans="2:16" ht="27.75" customHeight="1" x14ac:dyDescent="0.2">
      <c r="B93" s="13" t="s">
        <v>70</v>
      </c>
      <c r="C93" s="37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48">
        <v>0</v>
      </c>
      <c r="P93" s="15"/>
    </row>
    <row r="94" spans="2:16" ht="39.950000000000003" customHeight="1" x14ac:dyDescent="0.2">
      <c r="B94" s="13" t="s">
        <v>71</v>
      </c>
      <c r="C94" s="37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48">
        <v>0</v>
      </c>
      <c r="P94" s="15"/>
    </row>
    <row r="95" spans="2:16" ht="39.950000000000003" customHeight="1" x14ac:dyDescent="0.2">
      <c r="B95" s="13" t="s">
        <v>72</v>
      </c>
      <c r="C95" s="37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48">
        <v>0</v>
      </c>
      <c r="P95" s="15"/>
    </row>
    <row r="96" spans="2:16" ht="39.950000000000003" customHeight="1" x14ac:dyDescent="0.2">
      <c r="B96" s="13" t="s">
        <v>73</v>
      </c>
      <c r="C96" s="37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48">
        <v>0</v>
      </c>
      <c r="P96" s="15"/>
    </row>
    <row r="97" spans="2:16" ht="39.950000000000003" customHeight="1" x14ac:dyDescent="0.2">
      <c r="B97" s="13" t="s">
        <v>74</v>
      </c>
      <c r="C97" s="37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48">
        <v>0</v>
      </c>
      <c r="P97" s="15"/>
    </row>
    <row r="98" spans="2:16" ht="39.950000000000003" customHeight="1" x14ac:dyDescent="0.2">
      <c r="B98" s="13" t="s">
        <v>75</v>
      </c>
      <c r="C98" s="37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48">
        <v>0</v>
      </c>
      <c r="P98" s="15"/>
    </row>
    <row r="99" spans="2:16" ht="39.950000000000003" customHeight="1" x14ac:dyDescent="0.2">
      <c r="B99" s="13" t="s">
        <v>76</v>
      </c>
      <c r="C99" s="37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48">
        <v>0</v>
      </c>
      <c r="P99" s="15"/>
    </row>
    <row r="100" spans="2:16" ht="20.100000000000001" customHeight="1" x14ac:dyDescent="0.2">
      <c r="B100" s="13" t="s">
        <v>77</v>
      </c>
      <c r="C100" s="37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48">
        <v>0</v>
      </c>
      <c r="P100" s="15"/>
    </row>
    <row r="101" spans="2:16" ht="20.100000000000001" customHeight="1" x14ac:dyDescent="0.2">
      <c r="B101" s="21"/>
      <c r="C101" s="39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51"/>
      <c r="P101" s="23"/>
    </row>
    <row r="102" spans="2:16" ht="39.950000000000003" customHeight="1" x14ac:dyDescent="0.2">
      <c r="B102" s="24" t="s">
        <v>78</v>
      </c>
      <c r="C102" s="40">
        <f t="shared" ref="C102:O102" si="22">SUM(C103,C111,C130,C149,C171)</f>
        <v>37396070097</v>
      </c>
      <c r="D102" s="25">
        <f t="shared" si="22"/>
        <v>3261116456</v>
      </c>
      <c r="E102" s="25">
        <f t="shared" si="22"/>
        <v>3455987648</v>
      </c>
      <c r="F102" s="25">
        <f t="shared" si="22"/>
        <v>3042425899</v>
      </c>
      <c r="G102" s="25">
        <f t="shared" si="22"/>
        <v>3265405940</v>
      </c>
      <c r="H102" s="25">
        <f t="shared" si="22"/>
        <v>3573854305</v>
      </c>
      <c r="I102" s="25">
        <f t="shared" si="22"/>
        <v>3106841932</v>
      </c>
      <c r="J102" s="25">
        <f t="shared" si="22"/>
        <v>3428768938</v>
      </c>
      <c r="K102" s="25">
        <f t="shared" si="22"/>
        <v>2788356016</v>
      </c>
      <c r="L102" s="25">
        <f t="shared" si="22"/>
        <v>2878996200</v>
      </c>
      <c r="M102" s="25">
        <f t="shared" si="22"/>
        <v>2551100160</v>
      </c>
      <c r="N102" s="25">
        <f t="shared" si="22"/>
        <v>2772389869</v>
      </c>
      <c r="O102" s="52">
        <f t="shared" si="22"/>
        <v>3260826734</v>
      </c>
      <c r="P102" s="15"/>
    </row>
    <row r="103" spans="2:16" ht="20.100000000000001" customHeight="1" x14ac:dyDescent="0.2">
      <c r="B103" s="13" t="s">
        <v>79</v>
      </c>
      <c r="C103" s="37">
        <f>SUM(C104:C110)</f>
        <v>18219975297</v>
      </c>
      <c r="D103" s="14">
        <f>SUM(D104:D110)</f>
        <v>1539530156</v>
      </c>
      <c r="E103" s="14">
        <f t="shared" ref="E103:O103" si="23">SUM(E104:E110)</f>
        <v>1899156003</v>
      </c>
      <c r="F103" s="14">
        <f t="shared" si="23"/>
        <v>1264180488</v>
      </c>
      <c r="G103" s="14">
        <f t="shared" si="23"/>
        <v>1700226044</v>
      </c>
      <c r="H103" s="14">
        <f t="shared" si="23"/>
        <v>1747942400</v>
      </c>
      <c r="I103" s="14">
        <f t="shared" si="23"/>
        <v>1694706843</v>
      </c>
      <c r="J103" s="14">
        <f t="shared" si="23"/>
        <v>1628506950</v>
      </c>
      <c r="K103" s="14">
        <f t="shared" si="23"/>
        <v>1457582227</v>
      </c>
      <c r="L103" s="14">
        <f t="shared" si="23"/>
        <v>1395815121</v>
      </c>
      <c r="M103" s="14">
        <f t="shared" si="23"/>
        <v>1177010944</v>
      </c>
      <c r="N103" s="14">
        <f t="shared" si="23"/>
        <v>1377414019</v>
      </c>
      <c r="O103" s="48">
        <f t="shared" si="23"/>
        <v>1337904102</v>
      </c>
      <c r="P103" s="15"/>
    </row>
    <row r="104" spans="2:16" ht="20.100000000000001" customHeight="1" x14ac:dyDescent="0.2">
      <c r="B104" s="19" t="s">
        <v>80</v>
      </c>
      <c r="C104" s="38">
        <f t="shared" ref="C104:C110" si="24">SUM(D104:O104)</f>
        <v>13917992333</v>
      </c>
      <c r="D104" s="20">
        <v>1052683175</v>
      </c>
      <c r="E104" s="20">
        <v>1508231451</v>
      </c>
      <c r="F104" s="20">
        <v>974914444</v>
      </c>
      <c r="G104" s="20">
        <v>1197583532</v>
      </c>
      <c r="H104" s="20">
        <v>1462511263</v>
      </c>
      <c r="I104" s="20">
        <v>1433777150</v>
      </c>
      <c r="J104" s="20">
        <v>1111469295</v>
      </c>
      <c r="K104" s="20">
        <v>1180085554</v>
      </c>
      <c r="L104" s="20">
        <v>1108987717</v>
      </c>
      <c r="M104" s="20">
        <v>735173546</v>
      </c>
      <c r="N104" s="20">
        <v>1072948328</v>
      </c>
      <c r="O104" s="50">
        <v>1079626878</v>
      </c>
      <c r="P104" s="18"/>
    </row>
    <row r="105" spans="2:16" ht="20.100000000000001" customHeight="1" x14ac:dyDescent="0.2">
      <c r="B105" s="19" t="s">
        <v>81</v>
      </c>
      <c r="C105" s="38">
        <f t="shared" si="24"/>
        <v>647350652</v>
      </c>
      <c r="D105" s="20">
        <v>48954689</v>
      </c>
      <c r="E105" s="20">
        <v>70184502</v>
      </c>
      <c r="F105" s="20">
        <v>45330452</v>
      </c>
      <c r="G105" s="20">
        <v>55707450</v>
      </c>
      <c r="H105" s="20">
        <v>68053812</v>
      </c>
      <c r="I105" s="20">
        <v>66714728</v>
      </c>
      <c r="J105" s="20">
        <v>51689752</v>
      </c>
      <c r="K105" s="20">
        <v>54887457</v>
      </c>
      <c r="L105" s="20">
        <v>51574103</v>
      </c>
      <c r="M105" s="20">
        <v>34153334</v>
      </c>
      <c r="N105" s="20">
        <v>49894571</v>
      </c>
      <c r="O105" s="50">
        <v>50205802</v>
      </c>
      <c r="P105" s="18"/>
    </row>
    <row r="106" spans="2:16" ht="20.100000000000001" customHeight="1" x14ac:dyDescent="0.2">
      <c r="B106" s="19" t="s">
        <v>82</v>
      </c>
      <c r="C106" s="38">
        <f t="shared" si="24"/>
        <v>1152130159</v>
      </c>
      <c r="D106" s="20">
        <v>216602526</v>
      </c>
      <c r="E106" s="20">
        <v>23024954</v>
      </c>
      <c r="F106" s="20">
        <v>23024954</v>
      </c>
      <c r="G106" s="20">
        <v>260831696</v>
      </c>
      <c r="H106" s="20">
        <v>23024954</v>
      </c>
      <c r="I106" s="20">
        <v>23024954</v>
      </c>
      <c r="J106" s="20">
        <v>270025569</v>
      </c>
      <c r="K106" s="20">
        <v>23024954</v>
      </c>
      <c r="L106" s="20">
        <v>23024954</v>
      </c>
      <c r="M106" s="20">
        <v>220470732</v>
      </c>
      <c r="N106" s="20">
        <v>23024954</v>
      </c>
      <c r="O106" s="50">
        <v>23024958</v>
      </c>
      <c r="P106" s="18"/>
    </row>
    <row r="107" spans="2:16" ht="20.100000000000001" customHeight="1" x14ac:dyDescent="0.2">
      <c r="B107" s="19" t="s">
        <v>83</v>
      </c>
      <c r="C107" s="38">
        <f t="shared" si="24"/>
        <v>543900954</v>
      </c>
      <c r="D107" s="20">
        <v>38203505</v>
      </c>
      <c r="E107" s="20">
        <v>87322010</v>
      </c>
      <c r="F107" s="20">
        <v>36270052</v>
      </c>
      <c r="G107" s="20">
        <v>35249411</v>
      </c>
      <c r="H107" s="20">
        <v>38917288</v>
      </c>
      <c r="I107" s="20">
        <v>40358006</v>
      </c>
      <c r="J107" s="20">
        <v>41561283</v>
      </c>
      <c r="K107" s="20">
        <v>46037735</v>
      </c>
      <c r="L107" s="20">
        <v>46134206</v>
      </c>
      <c r="M107" s="20">
        <v>45621460</v>
      </c>
      <c r="N107" s="20">
        <v>44146477</v>
      </c>
      <c r="O107" s="50">
        <v>44079521</v>
      </c>
      <c r="P107" s="18"/>
    </row>
    <row r="108" spans="2:16" ht="20.100000000000001" customHeight="1" x14ac:dyDescent="0.2">
      <c r="B108" s="19" t="s">
        <v>86</v>
      </c>
      <c r="C108" s="38">
        <f t="shared" si="24"/>
        <v>575525615</v>
      </c>
      <c r="D108" s="20">
        <v>44770598</v>
      </c>
      <c r="E108" s="20">
        <v>49224257</v>
      </c>
      <c r="F108" s="20">
        <v>47924892</v>
      </c>
      <c r="G108" s="20">
        <v>44656017</v>
      </c>
      <c r="H108" s="20">
        <v>49204546</v>
      </c>
      <c r="I108" s="20">
        <v>47488230</v>
      </c>
      <c r="J108" s="20">
        <v>48478295</v>
      </c>
      <c r="K108" s="20">
        <v>48449490</v>
      </c>
      <c r="L108" s="20">
        <v>50417489</v>
      </c>
      <c r="M108" s="20">
        <v>49974760</v>
      </c>
      <c r="N108" s="20">
        <v>46705883</v>
      </c>
      <c r="O108" s="50">
        <v>48231158</v>
      </c>
      <c r="P108" s="18"/>
    </row>
    <row r="109" spans="2:16" ht="20.100000000000001" customHeight="1" x14ac:dyDescent="0.2">
      <c r="B109" s="19" t="s">
        <v>87</v>
      </c>
      <c r="C109" s="38">
        <f t="shared" si="24"/>
        <v>1383075584</v>
      </c>
      <c r="D109" s="20">
        <v>138315663</v>
      </c>
      <c r="E109" s="20">
        <v>161168829</v>
      </c>
      <c r="F109" s="20">
        <v>136715694</v>
      </c>
      <c r="G109" s="20">
        <v>106197938</v>
      </c>
      <c r="H109" s="20">
        <v>106230537</v>
      </c>
      <c r="I109" s="20">
        <v>83343775</v>
      </c>
      <c r="J109" s="20">
        <v>105282756</v>
      </c>
      <c r="K109" s="20">
        <v>105097037</v>
      </c>
      <c r="L109" s="20">
        <v>115676652</v>
      </c>
      <c r="M109" s="20">
        <v>91617112</v>
      </c>
      <c r="N109" s="20">
        <v>140693806</v>
      </c>
      <c r="O109" s="50">
        <v>92735785</v>
      </c>
      <c r="P109" s="18"/>
    </row>
    <row r="110" spans="2:16" ht="20.100000000000001" customHeight="1" x14ac:dyDescent="0.2">
      <c r="B110" s="19" t="s">
        <v>172</v>
      </c>
      <c r="C110" s="38">
        <f t="shared" si="24"/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50">
        <v>0</v>
      </c>
      <c r="P110" s="18"/>
    </row>
    <row r="111" spans="2:16" ht="20.100000000000001" customHeight="1" x14ac:dyDescent="0.2">
      <c r="B111" s="13" t="s">
        <v>88</v>
      </c>
      <c r="C111" s="37">
        <f>SUM(C112,C115,C116,C119,C120,C125,C128,C129)</f>
        <v>14806504881</v>
      </c>
      <c r="D111" s="14">
        <f>SUM(D112,D115,D116,D119,D120,D125,D128,D129)</f>
        <v>1376415005</v>
      </c>
      <c r="E111" s="14">
        <f t="shared" ref="E111:O111" si="25">SUM(E112,E115,E116,E119,E120,E125,E128,E129)</f>
        <v>1205752535</v>
      </c>
      <c r="F111" s="14">
        <f t="shared" si="25"/>
        <v>1324891739</v>
      </c>
      <c r="G111" s="14">
        <f t="shared" si="25"/>
        <v>1118356343</v>
      </c>
      <c r="H111" s="14">
        <f t="shared" si="25"/>
        <v>1367999627</v>
      </c>
      <c r="I111" s="14">
        <f t="shared" si="25"/>
        <v>1088207306</v>
      </c>
      <c r="J111" s="14">
        <f t="shared" si="25"/>
        <v>1339122932</v>
      </c>
      <c r="K111" s="14">
        <f t="shared" si="25"/>
        <v>1061012130</v>
      </c>
      <c r="L111" s="14">
        <f t="shared" si="25"/>
        <v>1166944843</v>
      </c>
      <c r="M111" s="14">
        <f t="shared" si="25"/>
        <v>1092142066</v>
      </c>
      <c r="N111" s="14">
        <f t="shared" si="25"/>
        <v>1050439397</v>
      </c>
      <c r="O111" s="48">
        <f t="shared" si="25"/>
        <v>1615220958</v>
      </c>
      <c r="P111" s="15"/>
    </row>
    <row r="112" spans="2:16" ht="20.100000000000001" customHeight="1" x14ac:dyDescent="0.2">
      <c r="B112" s="19" t="s">
        <v>89</v>
      </c>
      <c r="C112" s="43">
        <f>SUM(C113:C114)</f>
        <v>7849563203</v>
      </c>
      <c r="D112" s="29">
        <f t="shared" ref="D112:O112" si="26">SUM(D113:D114)</f>
        <v>760003412</v>
      </c>
      <c r="E112" s="29">
        <f t="shared" si="26"/>
        <v>595391643</v>
      </c>
      <c r="F112" s="29">
        <f t="shared" si="26"/>
        <v>703112718</v>
      </c>
      <c r="G112" s="29">
        <f t="shared" si="26"/>
        <v>510508441</v>
      </c>
      <c r="H112" s="29">
        <f t="shared" si="26"/>
        <v>756156086</v>
      </c>
      <c r="I112" s="29">
        <f t="shared" si="26"/>
        <v>493107895</v>
      </c>
      <c r="J112" s="29">
        <f t="shared" si="26"/>
        <v>739719468</v>
      </c>
      <c r="K112" s="29">
        <f t="shared" si="26"/>
        <v>472325491</v>
      </c>
      <c r="L112" s="29">
        <f t="shared" si="26"/>
        <v>572672259</v>
      </c>
      <c r="M112" s="29">
        <f t="shared" si="26"/>
        <v>485872208</v>
      </c>
      <c r="N112" s="29">
        <f t="shared" si="26"/>
        <v>612681415</v>
      </c>
      <c r="O112" s="55">
        <f t="shared" si="26"/>
        <v>1148012167</v>
      </c>
      <c r="P112" s="30"/>
    </row>
    <row r="113" spans="2:16" ht="20.100000000000001" customHeight="1" x14ac:dyDescent="0.2">
      <c r="B113" s="31" t="s">
        <v>90</v>
      </c>
      <c r="C113" s="38">
        <f>SUM(D113:O113)</f>
        <v>7639592083</v>
      </c>
      <c r="D113" s="20">
        <v>734747012</v>
      </c>
      <c r="E113" s="20">
        <v>579662988</v>
      </c>
      <c r="F113" s="20">
        <v>687384063</v>
      </c>
      <c r="G113" s="20">
        <v>494779786</v>
      </c>
      <c r="H113" s="20">
        <v>740427431</v>
      </c>
      <c r="I113" s="20">
        <v>477379240</v>
      </c>
      <c r="J113" s="20">
        <v>716845004</v>
      </c>
      <c r="K113" s="20">
        <v>463742644</v>
      </c>
      <c r="L113" s="20">
        <v>556943604</v>
      </c>
      <c r="M113" s="20">
        <v>470143553</v>
      </c>
      <c r="N113" s="20">
        <v>596952760</v>
      </c>
      <c r="O113" s="50">
        <v>1120583998</v>
      </c>
      <c r="P113" s="18"/>
    </row>
    <row r="114" spans="2:16" ht="20.100000000000001" customHeight="1" x14ac:dyDescent="0.2">
      <c r="B114" s="31" t="s">
        <v>91</v>
      </c>
      <c r="C114" s="38">
        <f>SUM(D114:O114)</f>
        <v>209971120</v>
      </c>
      <c r="D114" s="20">
        <v>25256400</v>
      </c>
      <c r="E114" s="20">
        <v>15728655</v>
      </c>
      <c r="F114" s="20">
        <v>15728655</v>
      </c>
      <c r="G114" s="20">
        <v>15728655</v>
      </c>
      <c r="H114" s="20">
        <v>15728655</v>
      </c>
      <c r="I114" s="20">
        <v>15728655</v>
      </c>
      <c r="J114" s="20">
        <v>22874464</v>
      </c>
      <c r="K114" s="20">
        <v>8582847</v>
      </c>
      <c r="L114" s="20">
        <v>15728655</v>
      </c>
      <c r="M114" s="20">
        <v>15728655</v>
      </c>
      <c r="N114" s="20">
        <v>15728655</v>
      </c>
      <c r="O114" s="50">
        <v>27428169</v>
      </c>
      <c r="P114" s="18"/>
    </row>
    <row r="115" spans="2:16" ht="20.100000000000001" customHeight="1" x14ac:dyDescent="0.2">
      <c r="B115" s="19" t="s">
        <v>92</v>
      </c>
      <c r="C115" s="38">
        <f>SUM(D115:O115)</f>
        <v>1235794325</v>
      </c>
      <c r="D115" s="20">
        <v>99614723</v>
      </c>
      <c r="E115" s="20">
        <v>101195873</v>
      </c>
      <c r="F115" s="20">
        <v>113112168</v>
      </c>
      <c r="G115" s="20">
        <v>99481382</v>
      </c>
      <c r="H115" s="20">
        <v>102690542</v>
      </c>
      <c r="I115" s="20">
        <v>86773016</v>
      </c>
      <c r="J115" s="20">
        <v>90364654</v>
      </c>
      <c r="K115" s="20">
        <v>80389990</v>
      </c>
      <c r="L115" s="20">
        <v>85966920</v>
      </c>
      <c r="M115" s="20">
        <v>98100023</v>
      </c>
      <c r="N115" s="20">
        <v>124739720</v>
      </c>
      <c r="O115" s="50">
        <v>153365314</v>
      </c>
      <c r="P115" s="18"/>
    </row>
    <row r="116" spans="2:16" ht="20.100000000000001" customHeight="1" x14ac:dyDescent="0.2">
      <c r="B116" s="19" t="s">
        <v>93</v>
      </c>
      <c r="C116" s="43">
        <f>SUM(C117:C118)</f>
        <v>1783854176</v>
      </c>
      <c r="D116" s="29">
        <f t="shared" ref="D116:O116" si="27">SUM(D117:D118)</f>
        <v>178385419</v>
      </c>
      <c r="E116" s="29">
        <f t="shared" si="27"/>
        <v>178385419</v>
      </c>
      <c r="F116" s="29">
        <f t="shared" si="27"/>
        <v>178385419</v>
      </c>
      <c r="G116" s="29">
        <f t="shared" si="27"/>
        <v>178385419</v>
      </c>
      <c r="H116" s="29">
        <f t="shared" si="27"/>
        <v>178385419</v>
      </c>
      <c r="I116" s="29">
        <f t="shared" si="27"/>
        <v>178385419</v>
      </c>
      <c r="J116" s="29">
        <f t="shared" si="27"/>
        <v>178385419</v>
      </c>
      <c r="K116" s="29">
        <f t="shared" si="27"/>
        <v>178385419</v>
      </c>
      <c r="L116" s="29">
        <f t="shared" si="27"/>
        <v>178385418</v>
      </c>
      <c r="M116" s="29">
        <f t="shared" si="27"/>
        <v>178385406</v>
      </c>
      <c r="N116" s="29">
        <f t="shared" si="27"/>
        <v>0</v>
      </c>
      <c r="O116" s="55">
        <f t="shared" si="27"/>
        <v>0</v>
      </c>
      <c r="P116" s="30"/>
    </row>
    <row r="117" spans="2:16" ht="20.100000000000001" customHeight="1" x14ac:dyDescent="0.2">
      <c r="B117" s="31" t="s">
        <v>94</v>
      </c>
      <c r="C117" s="38">
        <f>SUM(D117:O117)</f>
        <v>216229023</v>
      </c>
      <c r="D117" s="20">
        <v>21622903</v>
      </c>
      <c r="E117" s="20">
        <v>21622903</v>
      </c>
      <c r="F117" s="20">
        <v>21622903</v>
      </c>
      <c r="G117" s="20">
        <v>21622903</v>
      </c>
      <c r="H117" s="20">
        <v>21622903</v>
      </c>
      <c r="I117" s="20">
        <v>21622903</v>
      </c>
      <c r="J117" s="20">
        <v>21622903</v>
      </c>
      <c r="K117" s="20">
        <v>21622903</v>
      </c>
      <c r="L117" s="20">
        <v>21622903</v>
      </c>
      <c r="M117" s="20">
        <v>21622896</v>
      </c>
      <c r="N117" s="20">
        <v>0</v>
      </c>
      <c r="O117" s="50">
        <v>0</v>
      </c>
      <c r="P117" s="18"/>
    </row>
    <row r="118" spans="2:16" ht="20.100000000000001" customHeight="1" x14ac:dyDescent="0.2">
      <c r="B118" s="31" t="s">
        <v>95</v>
      </c>
      <c r="C118" s="38">
        <f>SUM(D118:O118)</f>
        <v>1567625153</v>
      </c>
      <c r="D118" s="20">
        <v>156762516</v>
      </c>
      <c r="E118" s="20">
        <v>156762516</v>
      </c>
      <c r="F118" s="20">
        <v>156762516</v>
      </c>
      <c r="G118" s="20">
        <v>156762516</v>
      </c>
      <c r="H118" s="20">
        <v>156762516</v>
      </c>
      <c r="I118" s="20">
        <v>156762516</v>
      </c>
      <c r="J118" s="20">
        <v>156762516</v>
      </c>
      <c r="K118" s="20">
        <v>156762516</v>
      </c>
      <c r="L118" s="20">
        <v>156762515</v>
      </c>
      <c r="M118" s="20">
        <v>156762510</v>
      </c>
      <c r="N118" s="20">
        <v>0</v>
      </c>
      <c r="O118" s="50">
        <v>0</v>
      </c>
      <c r="P118" s="18"/>
    </row>
    <row r="119" spans="2:16" ht="20.100000000000001" customHeight="1" x14ac:dyDescent="0.2">
      <c r="B119" s="19" t="s">
        <v>96</v>
      </c>
      <c r="C119" s="38">
        <f>SUM(D119:O119)</f>
        <v>1813930622</v>
      </c>
      <c r="D119" s="20">
        <v>151160880</v>
      </c>
      <c r="E119" s="20">
        <v>151160880</v>
      </c>
      <c r="F119" s="20">
        <v>151160880</v>
      </c>
      <c r="G119" s="20">
        <v>151160880</v>
      </c>
      <c r="H119" s="20">
        <v>151160880</v>
      </c>
      <c r="I119" s="20">
        <v>151160880</v>
      </c>
      <c r="J119" s="20">
        <v>151160880</v>
      </c>
      <c r="K119" s="20">
        <v>151160880</v>
      </c>
      <c r="L119" s="20">
        <v>151160880</v>
      </c>
      <c r="M119" s="20">
        <v>151160880</v>
      </c>
      <c r="N119" s="20">
        <v>151160880</v>
      </c>
      <c r="O119" s="50">
        <v>151160942</v>
      </c>
      <c r="P119" s="18"/>
    </row>
    <row r="120" spans="2:16" ht="20.100000000000001" customHeight="1" x14ac:dyDescent="0.2">
      <c r="B120" s="19" t="s">
        <v>97</v>
      </c>
      <c r="C120" s="43">
        <f>SUM(C121:C124)</f>
        <v>937693833</v>
      </c>
      <c r="D120" s="29">
        <f t="shared" ref="D120:O120" si="28">SUM(D121:D124)</f>
        <v>78141150</v>
      </c>
      <c r="E120" s="29">
        <f t="shared" si="28"/>
        <v>78141152</v>
      </c>
      <c r="F120" s="29">
        <f t="shared" si="28"/>
        <v>78141150</v>
      </c>
      <c r="G120" s="29">
        <f t="shared" si="28"/>
        <v>78141150</v>
      </c>
      <c r="H120" s="29">
        <f t="shared" si="28"/>
        <v>78141149</v>
      </c>
      <c r="I120" s="29">
        <f t="shared" si="28"/>
        <v>78141150</v>
      </c>
      <c r="J120" s="29">
        <f t="shared" si="28"/>
        <v>78141150</v>
      </c>
      <c r="K120" s="29">
        <f t="shared" si="28"/>
        <v>78141150</v>
      </c>
      <c r="L120" s="29">
        <f t="shared" si="28"/>
        <v>78141150</v>
      </c>
      <c r="M120" s="29">
        <f t="shared" si="28"/>
        <v>78141152</v>
      </c>
      <c r="N120" s="29">
        <f t="shared" si="28"/>
        <v>78141152</v>
      </c>
      <c r="O120" s="55">
        <f t="shared" si="28"/>
        <v>78141178</v>
      </c>
      <c r="P120" s="30"/>
    </row>
    <row r="121" spans="2:16" ht="20.100000000000001" customHeight="1" x14ac:dyDescent="0.2">
      <c r="B121" s="31" t="s">
        <v>98</v>
      </c>
      <c r="C121" s="38">
        <f>SUM(D121:O121)</f>
        <v>309913639</v>
      </c>
      <c r="D121" s="20">
        <v>25826136</v>
      </c>
      <c r="E121" s="20">
        <v>25826136</v>
      </c>
      <c r="F121" s="20">
        <v>25826136</v>
      </c>
      <c r="G121" s="20">
        <v>25826136</v>
      </c>
      <c r="H121" s="20">
        <v>25826136</v>
      </c>
      <c r="I121" s="20">
        <v>25826136</v>
      </c>
      <c r="J121" s="20">
        <v>25826136</v>
      </c>
      <c r="K121" s="20">
        <v>25826136</v>
      </c>
      <c r="L121" s="20">
        <v>25826136</v>
      </c>
      <c r="M121" s="20">
        <v>25826136</v>
      </c>
      <c r="N121" s="20">
        <v>25826136</v>
      </c>
      <c r="O121" s="50">
        <v>25826143</v>
      </c>
      <c r="P121" s="18"/>
    </row>
    <row r="122" spans="2:16" ht="20.100000000000001" customHeight="1" x14ac:dyDescent="0.2">
      <c r="B122" s="31" t="s">
        <v>99</v>
      </c>
      <c r="C122" s="38">
        <f>SUM(D122:O122)</f>
        <v>437828596</v>
      </c>
      <c r="D122" s="20">
        <v>36485715</v>
      </c>
      <c r="E122" s="20">
        <v>36485715</v>
      </c>
      <c r="F122" s="20">
        <v>36485715</v>
      </c>
      <c r="G122" s="20">
        <v>36485715</v>
      </c>
      <c r="H122" s="20">
        <v>36485715</v>
      </c>
      <c r="I122" s="20">
        <v>36485715</v>
      </c>
      <c r="J122" s="20">
        <v>36485715</v>
      </c>
      <c r="K122" s="20">
        <v>36485715</v>
      </c>
      <c r="L122" s="20">
        <v>36485715</v>
      </c>
      <c r="M122" s="20">
        <v>36485715</v>
      </c>
      <c r="N122" s="20">
        <v>36485715</v>
      </c>
      <c r="O122" s="50">
        <v>36485731</v>
      </c>
      <c r="P122" s="18"/>
    </row>
    <row r="123" spans="2:16" ht="20.100000000000001" customHeight="1" x14ac:dyDescent="0.2">
      <c r="B123" s="31" t="s">
        <v>100</v>
      </c>
      <c r="C123" s="38">
        <f>SUM(D123:O123)</f>
        <v>16200541</v>
      </c>
      <c r="D123" s="20">
        <v>1350045</v>
      </c>
      <c r="E123" s="20">
        <v>1350045</v>
      </c>
      <c r="F123" s="20">
        <v>1350045</v>
      </c>
      <c r="G123" s="20">
        <v>1350045</v>
      </c>
      <c r="H123" s="20">
        <v>1350044</v>
      </c>
      <c r="I123" s="20">
        <v>1350045</v>
      </c>
      <c r="J123" s="20">
        <v>1350045</v>
      </c>
      <c r="K123" s="20">
        <v>1350045</v>
      </c>
      <c r="L123" s="20">
        <v>1350045</v>
      </c>
      <c r="M123" s="20">
        <v>1350045</v>
      </c>
      <c r="N123" s="20">
        <v>1350045</v>
      </c>
      <c r="O123" s="50">
        <v>1350047</v>
      </c>
      <c r="P123" s="18"/>
    </row>
    <row r="124" spans="2:16" ht="20.100000000000001" customHeight="1" x14ac:dyDescent="0.2">
      <c r="B124" s="31" t="s">
        <v>101</v>
      </c>
      <c r="C124" s="38">
        <f>SUM(D124:O124)</f>
        <v>173751057</v>
      </c>
      <c r="D124" s="20">
        <v>14479254</v>
      </c>
      <c r="E124" s="20">
        <v>14479256</v>
      </c>
      <c r="F124" s="20">
        <v>14479254</v>
      </c>
      <c r="G124" s="20">
        <v>14479254</v>
      </c>
      <c r="H124" s="20">
        <v>14479254</v>
      </c>
      <c r="I124" s="20">
        <v>14479254</v>
      </c>
      <c r="J124" s="20">
        <v>14479254</v>
      </c>
      <c r="K124" s="20">
        <v>14479254</v>
      </c>
      <c r="L124" s="20">
        <v>14479254</v>
      </c>
      <c r="M124" s="20">
        <v>14479256</v>
      </c>
      <c r="N124" s="20">
        <v>14479256</v>
      </c>
      <c r="O124" s="50">
        <v>14479257</v>
      </c>
      <c r="P124" s="18"/>
    </row>
    <row r="125" spans="2:16" ht="20.100000000000001" customHeight="1" x14ac:dyDescent="0.2">
      <c r="B125" s="19" t="s">
        <v>102</v>
      </c>
      <c r="C125" s="43">
        <f>SUM(C126:C127)</f>
        <v>217390352</v>
      </c>
      <c r="D125" s="29">
        <f t="shared" ref="D125:O125" si="29">SUM(D126:D127)</f>
        <v>24418191</v>
      </c>
      <c r="E125" s="29">
        <f t="shared" si="29"/>
        <v>16786338</v>
      </c>
      <c r="F125" s="29">
        <f t="shared" si="29"/>
        <v>16288174</v>
      </c>
      <c r="G125" s="29">
        <f t="shared" si="29"/>
        <v>15987841</v>
      </c>
      <c r="H125" s="29">
        <f t="shared" si="29"/>
        <v>16774321</v>
      </c>
      <c r="I125" s="29">
        <f t="shared" si="29"/>
        <v>15947716</v>
      </c>
      <c r="J125" s="29">
        <f t="shared" si="29"/>
        <v>16660131</v>
      </c>
      <c r="K125" s="29">
        <f t="shared" si="29"/>
        <v>15917970</v>
      </c>
      <c r="L125" s="29">
        <f t="shared" si="29"/>
        <v>15926986</v>
      </c>
      <c r="M125" s="29">
        <f t="shared" si="29"/>
        <v>15791173</v>
      </c>
      <c r="N125" s="29">
        <f t="shared" si="29"/>
        <v>23033207</v>
      </c>
      <c r="O125" s="55">
        <f t="shared" si="29"/>
        <v>23858304</v>
      </c>
      <c r="P125" s="30"/>
    </row>
    <row r="126" spans="2:16" ht="20.100000000000001" customHeight="1" x14ac:dyDescent="0.2">
      <c r="B126" s="31" t="s">
        <v>103</v>
      </c>
      <c r="C126" s="38">
        <f>SUM(D126:O126)</f>
        <v>149072081</v>
      </c>
      <c r="D126" s="20">
        <v>15622263</v>
      </c>
      <c r="E126" s="20">
        <v>11204566</v>
      </c>
      <c r="F126" s="20">
        <v>11204566</v>
      </c>
      <c r="G126" s="20">
        <v>11204566</v>
      </c>
      <c r="H126" s="20">
        <v>11204566</v>
      </c>
      <c r="I126" s="20">
        <v>11204566</v>
      </c>
      <c r="J126" s="20">
        <v>10671010</v>
      </c>
      <c r="K126" s="20">
        <v>10791530</v>
      </c>
      <c r="L126" s="20">
        <v>10671010</v>
      </c>
      <c r="M126" s="20">
        <v>10671010</v>
      </c>
      <c r="N126" s="20">
        <v>17058740</v>
      </c>
      <c r="O126" s="50">
        <v>17563688</v>
      </c>
      <c r="P126" s="18"/>
    </row>
    <row r="127" spans="2:16" ht="20.100000000000001" customHeight="1" x14ac:dyDescent="0.2">
      <c r="B127" s="31" t="s">
        <v>104</v>
      </c>
      <c r="C127" s="38">
        <f>SUM(D127:O127)</f>
        <v>68318271</v>
      </c>
      <c r="D127" s="20">
        <v>8795928</v>
      </c>
      <c r="E127" s="20">
        <v>5581772</v>
      </c>
      <c r="F127" s="20">
        <v>5083608</v>
      </c>
      <c r="G127" s="20">
        <v>4783275</v>
      </c>
      <c r="H127" s="20">
        <v>5569755</v>
      </c>
      <c r="I127" s="20">
        <v>4743150</v>
      </c>
      <c r="J127" s="20">
        <v>5989121</v>
      </c>
      <c r="K127" s="20">
        <v>5126440</v>
      </c>
      <c r="L127" s="20">
        <v>5255976</v>
      </c>
      <c r="M127" s="20">
        <v>5120163</v>
      </c>
      <c r="N127" s="20">
        <v>5974467</v>
      </c>
      <c r="O127" s="50">
        <v>6294616</v>
      </c>
      <c r="P127" s="18"/>
    </row>
    <row r="128" spans="2:16" ht="20.100000000000001" customHeight="1" x14ac:dyDescent="0.2">
      <c r="B128" s="19" t="s">
        <v>105</v>
      </c>
      <c r="C128" s="38">
        <f>SUM(D128:O128)</f>
        <v>240082064</v>
      </c>
      <c r="D128" s="20">
        <v>24008207</v>
      </c>
      <c r="E128" s="20">
        <v>24008207</v>
      </c>
      <c r="F128" s="20">
        <v>24008207</v>
      </c>
      <c r="G128" s="20">
        <v>24008207</v>
      </c>
      <c r="H128" s="20">
        <v>24008207</v>
      </c>
      <c r="I128" s="20">
        <v>24008207</v>
      </c>
      <c r="J128" s="20">
        <v>24008207</v>
      </c>
      <c r="K128" s="20">
        <v>24008207</v>
      </c>
      <c r="L128" s="20">
        <v>24008207</v>
      </c>
      <c r="M128" s="20">
        <v>24008201</v>
      </c>
      <c r="N128" s="20">
        <v>0</v>
      </c>
      <c r="O128" s="50">
        <v>0</v>
      </c>
      <c r="P128" s="18"/>
    </row>
    <row r="129" spans="2:16" ht="20.100000000000001" customHeight="1" x14ac:dyDescent="0.2">
      <c r="B129" s="19" t="s">
        <v>106</v>
      </c>
      <c r="C129" s="38">
        <f>SUM(D129:O129)</f>
        <v>728196306</v>
      </c>
      <c r="D129" s="20">
        <v>60683023</v>
      </c>
      <c r="E129" s="20">
        <v>60683023</v>
      </c>
      <c r="F129" s="20">
        <v>60683023</v>
      </c>
      <c r="G129" s="20">
        <v>60683023</v>
      </c>
      <c r="H129" s="20">
        <v>60683023</v>
      </c>
      <c r="I129" s="20">
        <v>60683023</v>
      </c>
      <c r="J129" s="20">
        <v>60683023</v>
      </c>
      <c r="K129" s="20">
        <v>60683023</v>
      </c>
      <c r="L129" s="20">
        <v>60683023</v>
      </c>
      <c r="M129" s="20">
        <v>60683023</v>
      </c>
      <c r="N129" s="20">
        <v>60683023</v>
      </c>
      <c r="O129" s="50">
        <v>60683053</v>
      </c>
      <c r="P129" s="18"/>
    </row>
    <row r="130" spans="2:16" ht="20.100000000000001" customHeight="1" x14ac:dyDescent="0.2">
      <c r="B130" s="13" t="s">
        <v>107</v>
      </c>
      <c r="C130" s="37">
        <f>SUM(C131:C148)</f>
        <v>2000669307</v>
      </c>
      <c r="D130" s="14">
        <f>SUM(D131:D148)</f>
        <v>44963816</v>
      </c>
      <c r="E130" s="14">
        <f t="shared" ref="E130:O130" si="30">SUM(E131:E148)</f>
        <v>125270809</v>
      </c>
      <c r="F130" s="14">
        <f t="shared" si="30"/>
        <v>221442272</v>
      </c>
      <c r="G130" s="14">
        <f t="shared" si="30"/>
        <v>286260613</v>
      </c>
      <c r="H130" s="14">
        <f t="shared" si="30"/>
        <v>248298793</v>
      </c>
      <c r="I130" s="14">
        <f t="shared" si="30"/>
        <v>160693451</v>
      </c>
      <c r="J130" s="14">
        <f t="shared" si="30"/>
        <v>257390446</v>
      </c>
      <c r="K130" s="14">
        <f t="shared" si="30"/>
        <v>105371348</v>
      </c>
      <c r="L130" s="14">
        <f t="shared" si="30"/>
        <v>128773795</v>
      </c>
      <c r="M130" s="14">
        <f t="shared" si="30"/>
        <v>125748284</v>
      </c>
      <c r="N130" s="14">
        <f t="shared" si="30"/>
        <v>156877154</v>
      </c>
      <c r="O130" s="48">
        <f t="shared" si="30"/>
        <v>139578526</v>
      </c>
      <c r="P130" s="15"/>
    </row>
    <row r="131" spans="2:16" ht="20.100000000000001" customHeight="1" x14ac:dyDescent="0.2">
      <c r="B131" s="19" t="s">
        <v>108</v>
      </c>
      <c r="C131" s="38">
        <f t="shared" ref="C131:C148" si="31">SUM(D131:O131)</f>
        <v>75839544</v>
      </c>
      <c r="D131" s="20">
        <v>0</v>
      </c>
      <c r="E131" s="20">
        <v>0</v>
      </c>
      <c r="F131" s="20">
        <v>0</v>
      </c>
      <c r="G131" s="20">
        <v>8721849</v>
      </c>
      <c r="H131" s="20">
        <v>56759493</v>
      </c>
      <c r="I131" s="20">
        <v>0</v>
      </c>
      <c r="J131" s="20">
        <v>5552406</v>
      </c>
      <c r="K131" s="20">
        <v>0</v>
      </c>
      <c r="L131" s="20">
        <v>0</v>
      </c>
      <c r="M131" s="20">
        <v>1898513</v>
      </c>
      <c r="N131" s="20">
        <v>0</v>
      </c>
      <c r="O131" s="50">
        <v>2907283</v>
      </c>
      <c r="P131" s="30"/>
    </row>
    <row r="132" spans="2:16" ht="20.100000000000001" customHeight="1" x14ac:dyDescent="0.2">
      <c r="B132" s="19" t="s">
        <v>145</v>
      </c>
      <c r="C132" s="38">
        <f t="shared" si="31"/>
        <v>0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50">
        <v>0</v>
      </c>
      <c r="P132" s="18"/>
    </row>
    <row r="133" spans="2:16" ht="20.100000000000001" customHeight="1" x14ac:dyDescent="0.2">
      <c r="B133" s="19" t="s">
        <v>109</v>
      </c>
      <c r="C133" s="38">
        <f t="shared" si="31"/>
        <v>0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50">
        <v>0</v>
      </c>
      <c r="P133" s="18"/>
    </row>
    <row r="134" spans="2:16" ht="20.100000000000001" customHeight="1" x14ac:dyDescent="0.2">
      <c r="B134" s="19" t="s">
        <v>146</v>
      </c>
      <c r="C134" s="38">
        <f t="shared" si="31"/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50">
        <v>0</v>
      </c>
      <c r="P134" s="18"/>
    </row>
    <row r="135" spans="2:16" ht="20.100000000000001" customHeight="1" x14ac:dyDescent="0.2">
      <c r="B135" s="19" t="s">
        <v>147</v>
      </c>
      <c r="C135" s="38">
        <f t="shared" si="31"/>
        <v>0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50">
        <v>0</v>
      </c>
      <c r="P135" s="18"/>
    </row>
    <row r="136" spans="2:16" ht="20.100000000000001" customHeight="1" x14ac:dyDescent="0.2">
      <c r="B136" s="19" t="s">
        <v>110</v>
      </c>
      <c r="C136" s="38">
        <f t="shared" si="31"/>
        <v>1461720707</v>
      </c>
      <c r="D136" s="20">
        <v>41685717</v>
      </c>
      <c r="E136" s="20">
        <v>125270809</v>
      </c>
      <c r="F136" s="20">
        <v>151056074</v>
      </c>
      <c r="G136" s="20">
        <v>173209460</v>
      </c>
      <c r="H136" s="20">
        <v>107368955</v>
      </c>
      <c r="I136" s="20">
        <v>135535538</v>
      </c>
      <c r="J136" s="20">
        <v>144967145</v>
      </c>
      <c r="K136" s="20">
        <v>85592591</v>
      </c>
      <c r="L136" s="20">
        <v>116621720</v>
      </c>
      <c r="M136" s="20">
        <v>105456367</v>
      </c>
      <c r="N136" s="20">
        <v>148234939</v>
      </c>
      <c r="O136" s="50">
        <v>126721392</v>
      </c>
      <c r="P136" s="18"/>
    </row>
    <row r="137" spans="2:16" ht="20.100000000000001" customHeight="1" x14ac:dyDescent="0.2">
      <c r="B137" s="19" t="s">
        <v>111</v>
      </c>
      <c r="C137" s="38">
        <f t="shared" si="31"/>
        <v>0</v>
      </c>
      <c r="D137" s="20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50">
        <v>0</v>
      </c>
      <c r="P137" s="18"/>
    </row>
    <row r="138" spans="2:16" ht="20.100000000000001" customHeight="1" x14ac:dyDescent="0.2">
      <c r="B138" s="19" t="s">
        <v>166</v>
      </c>
      <c r="C138" s="38">
        <f t="shared" si="31"/>
        <v>0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50">
        <v>0</v>
      </c>
      <c r="P138" s="18"/>
    </row>
    <row r="139" spans="2:16" ht="20.100000000000001" customHeight="1" x14ac:dyDescent="0.2">
      <c r="B139" s="19" t="s">
        <v>112</v>
      </c>
      <c r="C139" s="38">
        <f t="shared" si="31"/>
        <v>6999327</v>
      </c>
      <c r="D139" s="20">
        <v>0</v>
      </c>
      <c r="E139" s="20">
        <v>0</v>
      </c>
      <c r="F139" s="20">
        <v>6999327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50">
        <v>0</v>
      </c>
      <c r="P139" s="18"/>
    </row>
    <row r="140" spans="2:16" ht="20.100000000000001" customHeight="1" x14ac:dyDescent="0.2">
      <c r="B140" s="19" t="s">
        <v>113</v>
      </c>
      <c r="C140" s="38">
        <f t="shared" si="31"/>
        <v>161051890</v>
      </c>
      <c r="D140" s="20">
        <v>0</v>
      </c>
      <c r="E140" s="20">
        <v>0</v>
      </c>
      <c r="F140" s="20">
        <v>1039956</v>
      </c>
      <c r="G140" s="20">
        <v>28751067</v>
      </c>
      <c r="H140" s="20">
        <v>7063349</v>
      </c>
      <c r="I140" s="20">
        <v>23584693</v>
      </c>
      <c r="J140" s="20">
        <v>42838002</v>
      </c>
      <c r="K140" s="20">
        <v>14812841</v>
      </c>
      <c r="L140" s="20">
        <v>9557075</v>
      </c>
      <c r="M140" s="20">
        <v>14812841</v>
      </c>
      <c r="N140" s="20">
        <v>8642215</v>
      </c>
      <c r="O140" s="50">
        <v>9949851</v>
      </c>
      <c r="P140" s="18"/>
    </row>
    <row r="141" spans="2:16" ht="20.100000000000001" customHeight="1" x14ac:dyDescent="0.2">
      <c r="B141" s="19" t="s">
        <v>148</v>
      </c>
      <c r="C141" s="38">
        <f t="shared" si="31"/>
        <v>0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50">
        <v>0</v>
      </c>
      <c r="P141" s="18"/>
    </row>
    <row r="142" spans="2:16" ht="20.100000000000001" customHeight="1" x14ac:dyDescent="0.2">
      <c r="B142" s="19" t="s">
        <v>149</v>
      </c>
      <c r="C142" s="38">
        <f t="shared" si="31"/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50">
        <v>0</v>
      </c>
      <c r="P142" s="18"/>
    </row>
    <row r="143" spans="2:16" ht="20.100000000000001" customHeight="1" x14ac:dyDescent="0.2">
      <c r="B143" s="19" t="s">
        <v>150</v>
      </c>
      <c r="C143" s="38">
        <f t="shared" si="31"/>
        <v>249387660</v>
      </c>
      <c r="D143" s="20">
        <v>0</v>
      </c>
      <c r="E143" s="20">
        <v>0</v>
      </c>
      <c r="F143" s="20">
        <v>62346915</v>
      </c>
      <c r="G143" s="20">
        <v>62346915</v>
      </c>
      <c r="H143" s="20">
        <v>62346915</v>
      </c>
      <c r="I143" s="20">
        <v>0</v>
      </c>
      <c r="J143" s="20">
        <v>58766352</v>
      </c>
      <c r="K143" s="20">
        <v>0</v>
      </c>
      <c r="L143" s="20">
        <v>0</v>
      </c>
      <c r="M143" s="20">
        <v>3580563</v>
      </c>
      <c r="N143" s="20">
        <v>0</v>
      </c>
      <c r="O143" s="50">
        <v>0</v>
      </c>
      <c r="P143" s="18"/>
    </row>
    <row r="144" spans="2:16" ht="20.100000000000001" customHeight="1" x14ac:dyDescent="0.2">
      <c r="B144" s="19" t="s">
        <v>114</v>
      </c>
      <c r="C144" s="38">
        <f t="shared" si="31"/>
        <v>10715501</v>
      </c>
      <c r="D144" s="29">
        <v>3278099</v>
      </c>
      <c r="E144" s="29">
        <v>0</v>
      </c>
      <c r="F144" s="29">
        <v>0</v>
      </c>
      <c r="G144" s="29">
        <v>0</v>
      </c>
      <c r="H144" s="29">
        <v>2471486</v>
      </c>
      <c r="I144" s="20">
        <v>0</v>
      </c>
      <c r="J144" s="29">
        <v>0</v>
      </c>
      <c r="K144" s="29">
        <v>4965916</v>
      </c>
      <c r="L144" s="29">
        <v>0</v>
      </c>
      <c r="M144" s="29">
        <v>0</v>
      </c>
      <c r="N144" s="29">
        <v>0</v>
      </c>
      <c r="O144" s="55">
        <v>0</v>
      </c>
      <c r="P144" s="30"/>
    </row>
    <row r="145" spans="2:16" ht="20.100000000000001" customHeight="1" x14ac:dyDescent="0.2">
      <c r="B145" s="19" t="s">
        <v>151</v>
      </c>
      <c r="C145" s="38">
        <f t="shared" si="31"/>
        <v>17555136</v>
      </c>
      <c r="D145" s="20">
        <v>0</v>
      </c>
      <c r="E145" s="20">
        <v>0</v>
      </c>
      <c r="F145" s="20">
        <v>0</v>
      </c>
      <c r="G145" s="20">
        <v>0</v>
      </c>
      <c r="H145" s="20">
        <v>12288595</v>
      </c>
      <c r="I145" s="20">
        <v>0</v>
      </c>
      <c r="J145" s="20">
        <v>5266541</v>
      </c>
      <c r="K145" s="20">
        <v>0</v>
      </c>
      <c r="L145" s="20">
        <v>0</v>
      </c>
      <c r="M145" s="20">
        <v>0</v>
      </c>
      <c r="N145" s="20">
        <v>0</v>
      </c>
      <c r="O145" s="50">
        <v>0</v>
      </c>
      <c r="P145" s="18"/>
    </row>
    <row r="146" spans="2:16" ht="20.100000000000001" customHeight="1" x14ac:dyDescent="0.2">
      <c r="B146" s="19" t="s">
        <v>152</v>
      </c>
      <c r="C146" s="38">
        <f t="shared" si="31"/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50">
        <v>0</v>
      </c>
      <c r="P146" s="18"/>
    </row>
    <row r="147" spans="2:16" ht="20.100000000000001" customHeight="1" x14ac:dyDescent="0.2">
      <c r="B147" s="19" t="s">
        <v>115</v>
      </c>
      <c r="C147" s="38">
        <f t="shared" si="31"/>
        <v>13231322</v>
      </c>
      <c r="D147" s="20">
        <v>0</v>
      </c>
      <c r="E147" s="20">
        <v>0</v>
      </c>
      <c r="F147" s="20">
        <v>0</v>
      </c>
      <c r="G147" s="20">
        <v>13231322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50">
        <v>0</v>
      </c>
      <c r="P147" s="18"/>
    </row>
    <row r="148" spans="2:16" ht="20.100000000000001" customHeight="1" x14ac:dyDescent="0.2">
      <c r="B148" s="19" t="s">
        <v>116</v>
      </c>
      <c r="C148" s="44">
        <f t="shared" si="31"/>
        <v>4168220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1573220</v>
      </c>
      <c r="J148" s="20">
        <v>0</v>
      </c>
      <c r="K148" s="20">
        <v>0</v>
      </c>
      <c r="L148" s="20">
        <v>2595000</v>
      </c>
      <c r="M148" s="20">
        <v>0</v>
      </c>
      <c r="N148" s="20">
        <v>0</v>
      </c>
      <c r="O148" s="50">
        <v>0</v>
      </c>
      <c r="P148" s="18"/>
    </row>
    <row r="149" spans="2:16" ht="20.100000000000001" customHeight="1" x14ac:dyDescent="0.2">
      <c r="B149" s="13" t="s">
        <v>117</v>
      </c>
      <c r="C149" s="37">
        <f>SUM(C150:C170)</f>
        <v>2368920612</v>
      </c>
      <c r="D149" s="14">
        <f>SUM(D150:D169)</f>
        <v>300207479</v>
      </c>
      <c r="E149" s="14">
        <f t="shared" ref="E149:O149" si="32">SUM(E150:E169)</f>
        <v>225808301</v>
      </c>
      <c r="F149" s="14">
        <f t="shared" si="32"/>
        <v>231911400</v>
      </c>
      <c r="G149" s="14">
        <f t="shared" si="32"/>
        <v>160562940</v>
      </c>
      <c r="H149" s="14">
        <f t="shared" si="32"/>
        <v>209613485</v>
      </c>
      <c r="I149" s="14">
        <f t="shared" si="32"/>
        <v>163234332</v>
      </c>
      <c r="J149" s="14">
        <f t="shared" si="32"/>
        <v>203748610</v>
      </c>
      <c r="K149" s="14">
        <f t="shared" si="32"/>
        <v>164390311</v>
      </c>
      <c r="L149" s="14">
        <f t="shared" si="32"/>
        <v>187462441</v>
      </c>
      <c r="M149" s="14">
        <f t="shared" si="32"/>
        <v>156198866</v>
      </c>
      <c r="N149" s="14">
        <f t="shared" si="32"/>
        <v>187659299</v>
      </c>
      <c r="O149" s="48">
        <f t="shared" si="32"/>
        <v>168123148</v>
      </c>
      <c r="P149" s="15"/>
    </row>
    <row r="150" spans="2:16" ht="20.100000000000001" customHeight="1" x14ac:dyDescent="0.2">
      <c r="B150" s="19" t="s">
        <v>118</v>
      </c>
      <c r="C150" s="38">
        <f t="shared" ref="C150:C171" si="33">SUM(D150:O150)</f>
        <v>125824</v>
      </c>
      <c r="D150" s="20">
        <v>15933</v>
      </c>
      <c r="E150" s="20">
        <v>18726</v>
      </c>
      <c r="F150" s="20">
        <v>39067</v>
      </c>
      <c r="G150" s="20">
        <v>7466</v>
      </c>
      <c r="H150" s="20">
        <v>2739</v>
      </c>
      <c r="I150" s="20">
        <v>5458</v>
      </c>
      <c r="J150" s="20">
        <v>3567</v>
      </c>
      <c r="K150" s="20">
        <v>5946</v>
      </c>
      <c r="L150" s="20">
        <v>8087</v>
      </c>
      <c r="M150" s="20">
        <v>4899</v>
      </c>
      <c r="N150" s="20">
        <v>5849</v>
      </c>
      <c r="O150" s="50">
        <v>8087</v>
      </c>
      <c r="P150" s="18"/>
    </row>
    <row r="151" spans="2:16" ht="20.100000000000001" customHeight="1" x14ac:dyDescent="0.2">
      <c r="B151" s="19" t="s">
        <v>84</v>
      </c>
      <c r="C151" s="38">
        <f t="shared" si="33"/>
        <v>76330646</v>
      </c>
      <c r="D151" s="20">
        <v>6360887</v>
      </c>
      <c r="E151" s="20">
        <v>6360887</v>
      </c>
      <c r="F151" s="20">
        <v>6360887</v>
      </c>
      <c r="G151" s="20">
        <v>6360887</v>
      </c>
      <c r="H151" s="20">
        <v>6360887</v>
      </c>
      <c r="I151" s="20">
        <v>6360887</v>
      </c>
      <c r="J151" s="20">
        <v>6360887</v>
      </c>
      <c r="K151" s="20">
        <v>6360887</v>
      </c>
      <c r="L151" s="20">
        <v>6360887</v>
      </c>
      <c r="M151" s="20">
        <v>6360887</v>
      </c>
      <c r="N151" s="20">
        <v>6360887</v>
      </c>
      <c r="O151" s="50">
        <v>6360889</v>
      </c>
      <c r="P151" s="18"/>
    </row>
    <row r="152" spans="2:16" ht="20.100000000000001" customHeight="1" x14ac:dyDescent="0.2">
      <c r="B152" s="19" t="s">
        <v>119</v>
      </c>
      <c r="C152" s="38">
        <f t="shared" si="33"/>
        <v>431601385</v>
      </c>
      <c r="D152" s="20">
        <v>39653321</v>
      </c>
      <c r="E152" s="20">
        <v>45889603</v>
      </c>
      <c r="F152" s="20">
        <v>36672367</v>
      </c>
      <c r="G152" s="20">
        <v>33500002</v>
      </c>
      <c r="H152" s="20">
        <v>35907302</v>
      </c>
      <c r="I152" s="20">
        <v>30226750</v>
      </c>
      <c r="J152" s="20">
        <v>32939516</v>
      </c>
      <c r="K152" s="20">
        <v>35077776</v>
      </c>
      <c r="L152" s="20">
        <v>34066095</v>
      </c>
      <c r="M152" s="20">
        <v>35128222</v>
      </c>
      <c r="N152" s="20">
        <v>35203887</v>
      </c>
      <c r="O152" s="50">
        <v>37336544</v>
      </c>
      <c r="P152" s="30"/>
    </row>
    <row r="153" spans="2:16" ht="20.100000000000001" customHeight="1" x14ac:dyDescent="0.2">
      <c r="B153" s="19" t="s">
        <v>85</v>
      </c>
      <c r="C153" s="38">
        <f t="shared" si="33"/>
        <v>19596332</v>
      </c>
      <c r="D153" s="20">
        <v>2129612</v>
      </c>
      <c r="E153" s="20">
        <v>1732300</v>
      </c>
      <c r="F153" s="20">
        <v>1998910</v>
      </c>
      <c r="G153" s="20">
        <v>1014169</v>
      </c>
      <c r="H153" s="20">
        <v>1736416</v>
      </c>
      <c r="I153" s="20">
        <v>1352478</v>
      </c>
      <c r="J153" s="20">
        <v>2124576</v>
      </c>
      <c r="K153" s="20">
        <v>1143840</v>
      </c>
      <c r="L153" s="20">
        <v>2030901</v>
      </c>
      <c r="M153" s="20">
        <v>1120142</v>
      </c>
      <c r="N153" s="20">
        <v>1903616</v>
      </c>
      <c r="O153" s="50">
        <v>1309372</v>
      </c>
      <c r="P153" s="18"/>
    </row>
    <row r="154" spans="2:16" ht="20.100000000000001" customHeight="1" x14ac:dyDescent="0.2">
      <c r="B154" s="19" t="s">
        <v>120</v>
      </c>
      <c r="C154" s="38">
        <f t="shared" si="33"/>
        <v>194323415</v>
      </c>
      <c r="D154" s="20">
        <v>20165523</v>
      </c>
      <c r="E154" s="20">
        <v>17389228</v>
      </c>
      <c r="F154" s="20">
        <v>16847838</v>
      </c>
      <c r="G154" s="20">
        <v>14423461</v>
      </c>
      <c r="H154" s="20">
        <v>16291103</v>
      </c>
      <c r="I154" s="20">
        <v>15754774</v>
      </c>
      <c r="J154" s="20">
        <v>16511857</v>
      </c>
      <c r="K154" s="20">
        <v>15601061</v>
      </c>
      <c r="L154" s="20">
        <v>14726607</v>
      </c>
      <c r="M154" s="20">
        <v>15465814</v>
      </c>
      <c r="N154" s="20">
        <v>14914517</v>
      </c>
      <c r="O154" s="50">
        <v>16231632</v>
      </c>
      <c r="P154" s="18"/>
    </row>
    <row r="155" spans="2:16" ht="20.100000000000001" customHeight="1" x14ac:dyDescent="0.2">
      <c r="B155" s="19" t="s">
        <v>121</v>
      </c>
      <c r="C155" s="38">
        <f t="shared" si="33"/>
        <v>86184711</v>
      </c>
      <c r="D155" s="20">
        <v>8943648</v>
      </c>
      <c r="E155" s="20">
        <v>7712329</v>
      </c>
      <c r="F155" s="20">
        <v>7472217</v>
      </c>
      <c r="G155" s="20">
        <v>6396975</v>
      </c>
      <c r="H155" s="20">
        <v>7225296</v>
      </c>
      <c r="I155" s="20">
        <v>6987427</v>
      </c>
      <c r="J155" s="20">
        <v>7323206</v>
      </c>
      <c r="K155" s="20">
        <v>6919256</v>
      </c>
      <c r="L155" s="20">
        <v>6531422</v>
      </c>
      <c r="M155" s="20">
        <v>6859273</v>
      </c>
      <c r="N155" s="20">
        <v>6614762</v>
      </c>
      <c r="O155" s="50">
        <v>7198900</v>
      </c>
      <c r="P155" s="18"/>
    </row>
    <row r="156" spans="2:16" ht="20.100000000000001" customHeight="1" x14ac:dyDescent="0.2">
      <c r="B156" s="19" t="s">
        <v>129</v>
      </c>
      <c r="C156" s="38">
        <f t="shared" si="33"/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50">
        <v>0</v>
      </c>
      <c r="P156" s="18"/>
    </row>
    <row r="157" spans="2:16" ht="20.100000000000001" customHeight="1" x14ac:dyDescent="0.2">
      <c r="B157" s="19" t="s">
        <v>153</v>
      </c>
      <c r="C157" s="38">
        <f t="shared" si="33"/>
        <v>482906715</v>
      </c>
      <c r="D157" s="20">
        <v>107407419</v>
      </c>
      <c r="E157" s="20">
        <v>47079897</v>
      </c>
      <c r="F157" s="20">
        <v>65996450</v>
      </c>
      <c r="G157" s="20">
        <v>16225938</v>
      </c>
      <c r="H157" s="20">
        <v>50794243</v>
      </c>
      <c r="I157" s="20">
        <v>14323781</v>
      </c>
      <c r="J157" s="20">
        <v>47476158</v>
      </c>
      <c r="K157" s="20">
        <v>13490773</v>
      </c>
      <c r="L157" s="20">
        <v>47784609</v>
      </c>
      <c r="M157" s="20">
        <v>11070791</v>
      </c>
      <c r="N157" s="20">
        <v>45625386</v>
      </c>
      <c r="O157" s="50">
        <v>15631270</v>
      </c>
      <c r="P157" s="18"/>
    </row>
    <row r="158" spans="2:16" ht="20.100000000000001" customHeight="1" x14ac:dyDescent="0.2">
      <c r="B158" s="19" t="s">
        <v>154</v>
      </c>
      <c r="C158" s="38">
        <f t="shared" si="33"/>
        <v>3522262</v>
      </c>
      <c r="D158" s="20">
        <v>365517</v>
      </c>
      <c r="E158" s="20">
        <v>315196</v>
      </c>
      <c r="F158" s="20">
        <v>305380</v>
      </c>
      <c r="G158" s="20">
        <v>261436</v>
      </c>
      <c r="H158" s="20">
        <v>295289</v>
      </c>
      <c r="I158" s="20">
        <v>285567</v>
      </c>
      <c r="J158" s="20">
        <v>299290</v>
      </c>
      <c r="K158" s="20">
        <v>282781</v>
      </c>
      <c r="L158" s="20">
        <v>266933</v>
      </c>
      <c r="M158" s="20">
        <v>280331</v>
      </c>
      <c r="N158" s="20">
        <v>270335</v>
      </c>
      <c r="O158" s="50">
        <v>294207</v>
      </c>
      <c r="P158" s="18"/>
    </row>
    <row r="159" spans="2:16" ht="20.100000000000001" customHeight="1" x14ac:dyDescent="0.2">
      <c r="B159" s="19" t="s">
        <v>122</v>
      </c>
      <c r="C159" s="38">
        <f t="shared" si="33"/>
        <v>5777050</v>
      </c>
      <c r="D159" s="20">
        <v>599502</v>
      </c>
      <c r="E159" s="20">
        <v>516965</v>
      </c>
      <c r="F159" s="20">
        <v>500872</v>
      </c>
      <c r="G159" s="20">
        <v>428794</v>
      </c>
      <c r="H159" s="20">
        <v>484319</v>
      </c>
      <c r="I159" s="20">
        <v>468374</v>
      </c>
      <c r="J159" s="20">
        <v>490882</v>
      </c>
      <c r="K159" s="20">
        <v>463806</v>
      </c>
      <c r="L159" s="20">
        <v>437807</v>
      </c>
      <c r="M159" s="20">
        <v>459784</v>
      </c>
      <c r="N159" s="20">
        <v>443395</v>
      </c>
      <c r="O159" s="50">
        <v>482550</v>
      </c>
      <c r="P159" s="18"/>
    </row>
    <row r="160" spans="2:16" ht="20.100000000000001" customHeight="1" x14ac:dyDescent="0.2">
      <c r="B160" s="19" t="s">
        <v>123</v>
      </c>
      <c r="C160" s="38">
        <f t="shared" si="33"/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50">
        <v>0</v>
      </c>
      <c r="P160" s="18"/>
    </row>
    <row r="161" spans="2:16" ht="20.100000000000001" customHeight="1" x14ac:dyDescent="0.2">
      <c r="B161" s="19" t="s">
        <v>124</v>
      </c>
      <c r="C161" s="38">
        <f t="shared" si="33"/>
        <v>25821</v>
      </c>
      <c r="D161" s="20">
        <v>2678</v>
      </c>
      <c r="E161" s="20">
        <v>2309</v>
      </c>
      <c r="F161" s="20">
        <v>2238</v>
      </c>
      <c r="G161" s="20">
        <v>1915</v>
      </c>
      <c r="H161" s="20">
        <v>2164</v>
      </c>
      <c r="I161" s="20">
        <v>2093</v>
      </c>
      <c r="J161" s="20">
        <v>2195</v>
      </c>
      <c r="K161" s="20">
        <v>2074</v>
      </c>
      <c r="L161" s="20">
        <v>1958</v>
      </c>
      <c r="M161" s="20">
        <v>2054</v>
      </c>
      <c r="N161" s="20">
        <v>1981</v>
      </c>
      <c r="O161" s="50">
        <v>2162</v>
      </c>
      <c r="P161" s="18"/>
    </row>
    <row r="162" spans="2:16" ht="20.100000000000001" customHeight="1" x14ac:dyDescent="0.2">
      <c r="B162" s="19" t="s">
        <v>125</v>
      </c>
      <c r="C162" s="38">
        <f t="shared" si="33"/>
        <v>18872029</v>
      </c>
      <c r="D162" s="20">
        <v>1958408</v>
      </c>
      <c r="E162" s="20">
        <v>1688782</v>
      </c>
      <c r="F162" s="20">
        <v>1636206</v>
      </c>
      <c r="G162" s="20">
        <v>1400757</v>
      </c>
      <c r="H162" s="20">
        <v>1582137</v>
      </c>
      <c r="I162" s="20">
        <v>1530051</v>
      </c>
      <c r="J162" s="20">
        <v>1603576</v>
      </c>
      <c r="K162" s="20">
        <v>1515121</v>
      </c>
      <c r="L162" s="20">
        <v>1430198</v>
      </c>
      <c r="M162" s="20">
        <v>1501986</v>
      </c>
      <c r="N162" s="20">
        <v>1448448</v>
      </c>
      <c r="O162" s="50">
        <v>1576359</v>
      </c>
      <c r="P162" s="18"/>
    </row>
    <row r="163" spans="2:16" ht="20.100000000000001" customHeight="1" x14ac:dyDescent="0.2">
      <c r="B163" s="19" t="s">
        <v>126</v>
      </c>
      <c r="C163" s="38">
        <f t="shared" si="33"/>
        <v>698379184</v>
      </c>
      <c r="D163" s="20">
        <v>78528607</v>
      </c>
      <c r="E163" s="20">
        <v>67717143</v>
      </c>
      <c r="F163" s="20">
        <v>65608886</v>
      </c>
      <c r="G163" s="20">
        <v>56167860</v>
      </c>
      <c r="H163" s="20">
        <v>61027303</v>
      </c>
      <c r="I163" s="20">
        <v>58938716</v>
      </c>
      <c r="J163" s="20">
        <v>58668910</v>
      </c>
      <c r="K163" s="20">
        <v>55122094</v>
      </c>
      <c r="L163" s="20">
        <v>46889724</v>
      </c>
      <c r="M163" s="20">
        <v>49768337</v>
      </c>
      <c r="N163" s="20">
        <v>47621486</v>
      </c>
      <c r="O163" s="50">
        <v>52320118</v>
      </c>
      <c r="P163" s="18"/>
    </row>
    <row r="164" spans="2:16" ht="20.100000000000001" customHeight="1" x14ac:dyDescent="0.2">
      <c r="B164" s="19" t="s">
        <v>127</v>
      </c>
      <c r="C164" s="38">
        <f t="shared" si="33"/>
        <v>174654955</v>
      </c>
      <c r="D164" s="20">
        <v>18134788</v>
      </c>
      <c r="E164" s="20">
        <v>15638071</v>
      </c>
      <c r="F164" s="20">
        <v>15151203</v>
      </c>
      <c r="G164" s="20">
        <v>12970968</v>
      </c>
      <c r="H164" s="20">
        <v>14650532</v>
      </c>
      <c r="I164" s="20">
        <v>14168212</v>
      </c>
      <c r="J164" s="20">
        <v>14849054</v>
      </c>
      <c r="K164" s="20">
        <v>14029980</v>
      </c>
      <c r="L164" s="20">
        <v>13243585</v>
      </c>
      <c r="M164" s="20">
        <v>13908349</v>
      </c>
      <c r="N164" s="20">
        <v>13412573</v>
      </c>
      <c r="O164" s="50">
        <v>14497640</v>
      </c>
      <c r="P164" s="18"/>
    </row>
    <row r="165" spans="2:16" ht="20.100000000000001" customHeight="1" x14ac:dyDescent="0.2">
      <c r="B165" s="19" t="s">
        <v>128</v>
      </c>
      <c r="C165" s="38">
        <f t="shared" si="33"/>
        <v>0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50">
        <v>0</v>
      </c>
      <c r="P165" s="18"/>
    </row>
    <row r="166" spans="2:16" ht="20.100000000000001" customHeight="1" x14ac:dyDescent="0.2">
      <c r="B166" s="19" t="s">
        <v>130</v>
      </c>
      <c r="C166" s="38">
        <f t="shared" si="33"/>
        <v>0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50">
        <v>0</v>
      </c>
      <c r="P166" s="18"/>
    </row>
    <row r="167" spans="2:16" ht="20.100000000000001" customHeight="1" x14ac:dyDescent="0.2">
      <c r="B167" s="19" t="s">
        <v>155</v>
      </c>
      <c r="C167" s="38">
        <f t="shared" si="33"/>
        <v>153620283</v>
      </c>
      <c r="D167" s="20">
        <v>15941636</v>
      </c>
      <c r="E167" s="20">
        <v>13746865</v>
      </c>
      <c r="F167" s="20">
        <v>13318879</v>
      </c>
      <c r="G167" s="20">
        <v>11402312</v>
      </c>
      <c r="H167" s="20">
        <v>12878755</v>
      </c>
      <c r="I167" s="20">
        <v>12454764</v>
      </c>
      <c r="J167" s="20">
        <v>13053269</v>
      </c>
      <c r="K167" s="20">
        <v>12333249</v>
      </c>
      <c r="L167" s="20">
        <v>11641961</v>
      </c>
      <c r="M167" s="20">
        <v>12226330</v>
      </c>
      <c r="N167" s="20">
        <v>11790510</v>
      </c>
      <c r="O167" s="50">
        <v>12831753</v>
      </c>
      <c r="P167" s="18"/>
    </row>
    <row r="168" spans="2:16" ht="20.100000000000001" customHeight="1" x14ac:dyDescent="0.2">
      <c r="B168" s="19" t="s">
        <v>168</v>
      </c>
      <c r="C168" s="38">
        <f t="shared" si="33"/>
        <v>10000000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1666667</v>
      </c>
      <c r="K168" s="20">
        <v>1666667</v>
      </c>
      <c r="L168" s="20">
        <v>1666667</v>
      </c>
      <c r="M168" s="20">
        <v>1666667</v>
      </c>
      <c r="N168" s="20">
        <v>1666667</v>
      </c>
      <c r="O168" s="50">
        <v>1666665</v>
      </c>
      <c r="P168" s="18"/>
    </row>
    <row r="169" spans="2:16" ht="57" customHeight="1" x14ac:dyDescent="0.2">
      <c r="B169" s="60" t="s">
        <v>171</v>
      </c>
      <c r="C169" s="38">
        <f t="shared" si="33"/>
        <v>3000000</v>
      </c>
      <c r="D169" s="20">
        <v>0</v>
      </c>
      <c r="E169" s="20">
        <v>0</v>
      </c>
      <c r="F169" s="20">
        <v>0</v>
      </c>
      <c r="G169" s="20">
        <v>0</v>
      </c>
      <c r="H169" s="20">
        <v>375000</v>
      </c>
      <c r="I169" s="20">
        <v>375000</v>
      </c>
      <c r="J169" s="20">
        <v>375000</v>
      </c>
      <c r="K169" s="20">
        <v>375000</v>
      </c>
      <c r="L169" s="20">
        <v>375000</v>
      </c>
      <c r="M169" s="20">
        <v>375000</v>
      </c>
      <c r="N169" s="20">
        <v>375000</v>
      </c>
      <c r="O169" s="50">
        <v>375000</v>
      </c>
      <c r="P169" s="18"/>
    </row>
    <row r="170" spans="2:16" ht="19.5" customHeight="1" x14ac:dyDescent="0.2">
      <c r="B170" s="60" t="s">
        <v>177</v>
      </c>
      <c r="C170" s="38">
        <f t="shared" si="33"/>
        <v>10000000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2500000</v>
      </c>
      <c r="M170" s="20">
        <v>2500000</v>
      </c>
      <c r="N170" s="20">
        <v>2500000</v>
      </c>
      <c r="O170" s="50">
        <v>2500000</v>
      </c>
      <c r="P170" s="18"/>
    </row>
    <row r="171" spans="2:16" ht="20.100000000000001" customHeight="1" x14ac:dyDescent="0.2">
      <c r="B171" s="13" t="s">
        <v>131</v>
      </c>
      <c r="C171" s="37">
        <f t="shared" si="33"/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48">
        <v>0</v>
      </c>
      <c r="P171" s="15"/>
    </row>
    <row r="172" spans="2:16" ht="20.100000000000001" customHeight="1" x14ac:dyDescent="0.2">
      <c r="B172" s="21"/>
      <c r="C172" s="39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51"/>
      <c r="P172" s="23"/>
    </row>
    <row r="173" spans="2:16" ht="31.5" customHeight="1" x14ac:dyDescent="0.2">
      <c r="B173" s="24" t="s">
        <v>132</v>
      </c>
      <c r="C173" s="40">
        <f>SUM(C174:C180)</f>
        <v>0</v>
      </c>
      <c r="D173" s="25">
        <f t="shared" ref="D173:O173" si="34">SUM(D174:D180)</f>
        <v>0</v>
      </c>
      <c r="E173" s="25">
        <f t="shared" si="34"/>
        <v>0</v>
      </c>
      <c r="F173" s="25">
        <f t="shared" si="34"/>
        <v>0</v>
      </c>
      <c r="G173" s="25">
        <f t="shared" si="34"/>
        <v>0</v>
      </c>
      <c r="H173" s="25">
        <f t="shared" si="34"/>
        <v>0</v>
      </c>
      <c r="I173" s="25">
        <f t="shared" si="34"/>
        <v>0</v>
      </c>
      <c r="J173" s="25">
        <f t="shared" si="34"/>
        <v>0</v>
      </c>
      <c r="K173" s="25">
        <f t="shared" si="34"/>
        <v>0</v>
      </c>
      <c r="L173" s="25">
        <f t="shared" si="34"/>
        <v>0</v>
      </c>
      <c r="M173" s="25">
        <f t="shared" si="34"/>
        <v>0</v>
      </c>
      <c r="N173" s="25">
        <f t="shared" si="34"/>
        <v>0</v>
      </c>
      <c r="O173" s="52">
        <f t="shared" si="34"/>
        <v>0</v>
      </c>
      <c r="P173" s="15"/>
    </row>
    <row r="174" spans="2:16" ht="20.100000000000001" customHeight="1" x14ac:dyDescent="0.2">
      <c r="B174" s="13" t="s">
        <v>133</v>
      </c>
      <c r="C174" s="37">
        <f t="shared" ref="C174:C180" si="35">SUM(D174:O174)</f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48">
        <v>0</v>
      </c>
      <c r="P174" s="15"/>
    </row>
    <row r="175" spans="2:16" ht="20.100000000000001" customHeight="1" x14ac:dyDescent="0.2">
      <c r="B175" s="13" t="s">
        <v>134</v>
      </c>
      <c r="C175" s="37">
        <f t="shared" si="35"/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48">
        <v>0</v>
      </c>
      <c r="P175" s="15"/>
    </row>
    <row r="176" spans="2:16" ht="20.100000000000001" customHeight="1" x14ac:dyDescent="0.2">
      <c r="B176" s="13" t="s">
        <v>135</v>
      </c>
      <c r="C176" s="37">
        <f t="shared" si="35"/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48">
        <v>0</v>
      </c>
      <c r="P176" s="15"/>
    </row>
    <row r="177" spans="2:16" ht="20.100000000000001" customHeight="1" x14ac:dyDescent="0.2">
      <c r="B177" s="13" t="s">
        <v>136</v>
      </c>
      <c r="C177" s="37">
        <f t="shared" si="35"/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48">
        <v>0</v>
      </c>
      <c r="P177" s="15"/>
    </row>
    <row r="178" spans="2:16" ht="20.100000000000001" customHeight="1" x14ac:dyDescent="0.2">
      <c r="B178" s="13" t="s">
        <v>137</v>
      </c>
      <c r="C178" s="37">
        <f t="shared" si="35"/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48">
        <v>0</v>
      </c>
      <c r="P178" s="15"/>
    </row>
    <row r="179" spans="2:16" ht="20.100000000000001" customHeight="1" x14ac:dyDescent="0.2">
      <c r="B179" s="13" t="s">
        <v>138</v>
      </c>
      <c r="C179" s="37">
        <f t="shared" si="35"/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48">
        <v>0</v>
      </c>
      <c r="P179" s="15"/>
    </row>
    <row r="180" spans="2:16" ht="20.100000000000001" customHeight="1" x14ac:dyDescent="0.2">
      <c r="B180" s="13" t="s">
        <v>139</v>
      </c>
      <c r="C180" s="37">
        <f t="shared" si="35"/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48">
        <v>0</v>
      </c>
      <c r="P180" s="15"/>
    </row>
    <row r="181" spans="2:16" ht="20.100000000000001" customHeight="1" x14ac:dyDescent="0.2">
      <c r="B181" s="21"/>
      <c r="C181" s="39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51"/>
      <c r="P181" s="23"/>
    </row>
    <row r="182" spans="2:16" ht="20.100000000000001" customHeight="1" x14ac:dyDescent="0.2">
      <c r="B182" s="24" t="s">
        <v>140</v>
      </c>
      <c r="C182" s="40">
        <f>SUM(C183:C185)</f>
        <v>0</v>
      </c>
      <c r="D182" s="25">
        <f t="shared" ref="D182:O182" si="36">SUM(D183:D185)</f>
        <v>0</v>
      </c>
      <c r="E182" s="25">
        <f t="shared" si="36"/>
        <v>0</v>
      </c>
      <c r="F182" s="25">
        <f t="shared" si="36"/>
        <v>0</v>
      </c>
      <c r="G182" s="25">
        <f t="shared" si="36"/>
        <v>0</v>
      </c>
      <c r="H182" s="25">
        <f t="shared" si="36"/>
        <v>0</v>
      </c>
      <c r="I182" s="25">
        <f t="shared" si="36"/>
        <v>0</v>
      </c>
      <c r="J182" s="25">
        <f t="shared" si="36"/>
        <v>0</v>
      </c>
      <c r="K182" s="25">
        <f t="shared" si="36"/>
        <v>0</v>
      </c>
      <c r="L182" s="25">
        <f t="shared" si="36"/>
        <v>0</v>
      </c>
      <c r="M182" s="25">
        <f t="shared" si="36"/>
        <v>0</v>
      </c>
      <c r="N182" s="25">
        <f t="shared" si="36"/>
        <v>0</v>
      </c>
      <c r="O182" s="52">
        <f t="shared" si="36"/>
        <v>0</v>
      </c>
      <c r="P182" s="15"/>
    </row>
    <row r="183" spans="2:16" ht="20.100000000000001" customHeight="1" x14ac:dyDescent="0.2">
      <c r="B183" s="13" t="s">
        <v>141</v>
      </c>
      <c r="C183" s="37">
        <f>SUM(D183:O183)</f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48">
        <v>0</v>
      </c>
      <c r="P183" s="15"/>
    </row>
    <row r="184" spans="2:16" ht="20.100000000000001" customHeight="1" x14ac:dyDescent="0.2">
      <c r="B184" s="13" t="s">
        <v>142</v>
      </c>
      <c r="C184" s="37">
        <f>SUM(D184:O184)</f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48">
        <v>0</v>
      </c>
      <c r="P184" s="15"/>
    </row>
    <row r="185" spans="2:16" ht="20.100000000000001" customHeight="1" x14ac:dyDescent="0.2">
      <c r="B185" s="13" t="s">
        <v>143</v>
      </c>
      <c r="C185" s="37">
        <f>C186</f>
        <v>0</v>
      </c>
      <c r="D185" s="14">
        <f>D186</f>
        <v>0</v>
      </c>
      <c r="E185" s="14">
        <f t="shared" ref="E185:O185" si="37">E186</f>
        <v>0</v>
      </c>
      <c r="F185" s="14">
        <f t="shared" si="37"/>
        <v>0</v>
      </c>
      <c r="G185" s="14">
        <f t="shared" si="37"/>
        <v>0</v>
      </c>
      <c r="H185" s="14">
        <f t="shared" si="37"/>
        <v>0</v>
      </c>
      <c r="I185" s="14">
        <f t="shared" si="37"/>
        <v>0</v>
      </c>
      <c r="J185" s="14">
        <f t="shared" si="37"/>
        <v>0</v>
      </c>
      <c r="K185" s="14">
        <f t="shared" si="37"/>
        <v>0</v>
      </c>
      <c r="L185" s="14">
        <f t="shared" si="37"/>
        <v>0</v>
      </c>
      <c r="M185" s="14">
        <f t="shared" si="37"/>
        <v>0</v>
      </c>
      <c r="N185" s="14">
        <f t="shared" si="37"/>
        <v>0</v>
      </c>
      <c r="O185" s="48">
        <f t="shared" si="37"/>
        <v>0</v>
      </c>
      <c r="P185" s="15"/>
    </row>
    <row r="186" spans="2:16" ht="20.100000000000001" customHeight="1" thickBot="1" x14ac:dyDescent="0.25">
      <c r="B186" s="32" t="s">
        <v>144</v>
      </c>
      <c r="C186" s="45">
        <f>SUM(D186:O186)</f>
        <v>0</v>
      </c>
      <c r="D186" s="61">
        <v>0</v>
      </c>
      <c r="E186" s="61">
        <v>0</v>
      </c>
      <c r="F186" s="61">
        <v>0</v>
      </c>
      <c r="G186" s="61">
        <v>0</v>
      </c>
      <c r="H186" s="61">
        <v>0</v>
      </c>
      <c r="I186" s="61">
        <v>0</v>
      </c>
      <c r="J186" s="61">
        <v>0</v>
      </c>
      <c r="K186" s="61">
        <v>0</v>
      </c>
      <c r="L186" s="61">
        <v>0</v>
      </c>
      <c r="M186" s="61">
        <v>0</v>
      </c>
      <c r="N186" s="61">
        <v>0</v>
      </c>
      <c r="O186" s="62">
        <v>0</v>
      </c>
      <c r="P186" s="18"/>
    </row>
    <row r="187" spans="2:16" ht="20.100000000000001" customHeight="1" x14ac:dyDescent="0.2">
      <c r="B187" s="33"/>
      <c r="C187" s="18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18"/>
    </row>
    <row r="191" spans="2:16" ht="39" customHeight="1" x14ac:dyDescent="0.2"/>
  </sheetData>
  <mergeCells count="1">
    <mergeCell ref="B5:O5"/>
  </mergeCells>
  <printOptions horizontalCentered="1"/>
  <pageMargins left="0.39370078740157483" right="0.39370078740157483" top="0.39370078740157483" bottom="0.39370078740157483" header="0.31496062992125984" footer="0"/>
  <pageSetup scale="44" orientation="landscape" r:id="rId1"/>
  <headerFooter>
    <oddFooter>&amp;C&amp;P de &amp;N</oddFooter>
  </headerFooter>
  <rowBreaks count="3" manualBreakCount="3">
    <brk id="57" min="1" max="14" man="1"/>
    <brk id="100" min="1" max="14" man="1"/>
    <brk id="148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 2025</vt:lpstr>
      <vt:lpstr>'LI 2025'!Área_de_impresión</vt:lpstr>
      <vt:lpstr>'LI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SEFIPLAN</cp:lastModifiedBy>
  <cp:lastPrinted>2024-01-15T18:46:48Z</cp:lastPrinted>
  <dcterms:created xsi:type="dcterms:W3CDTF">2021-01-07T19:57:32Z</dcterms:created>
  <dcterms:modified xsi:type="dcterms:W3CDTF">2025-01-15T17:46:45Z</dcterms:modified>
</cp:coreProperties>
</file>